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ettings" state="visible" r:id="rId5"/>
    <sheet sheetId="3" name="People and year" state="visible" r:id="rId6"/>
    <sheet sheetId="4" name="Assignment plan" state="visible" r:id="rId7"/>
  </sheets>
  <definedNames>
    <definedName name="Mindestlohn">Settings!$B$6</definedName>
    <definedName name="MinijobGrenze">Settings!$B$7</definedName>
    <definedName name="FreibetragUebungsleiter">Settings!$B$8</definedName>
    <definedName name="FreibetragEhrenamt">Settings!$B$9</definedName>
  </definedNames>
  <calcPr calcId="171027" fullCalcOnLoad="1"/>
</workbook>
</file>

<file path=xl/sharedStrings.xml><?xml version="1.0" encoding="utf-8"?>
<sst xmlns="http://schemas.openxmlformats.org/spreadsheetml/2006/main" count="85" uniqueCount="75">
  <si>
    <t>Club volunteer plan, instructions</t>
  </si>
  <si>
    <t>Template by MetronHR</t>
  </si>
  <si>
    <t>1. On the "Settings" sheet, check the current values: minimum wage, mini-job limit, allowances.</t>
  </si>
  <si>
    <t>2. On the "People and year" sheet, choose the role for each person and enter the hourly rate and the hours per month.</t>
  </si>
  <si>
    <t>3. The template calculates pay, the allowance used and the remainder that counts towards the mini-job limit, and flags anything above the limits.</t>
  </si>
  <si>
    <t>4. The "Assignment plan" sheet plans assignments for training, tournaments and club parties: who, when, which task.</t>
  </si>
  <si>
    <t/>
  </si>
  <si>
    <t>The first rows are an example. Overwrite them before use.</t>
  </si>
  <si>
    <t>MetronHR records the hours of mini-jobbers and employed coaches via the app, in the browser or at a terminal in the clubhouse.</t>
  </si>
  <si>
    <t>Legal notes</t>
  </si>
  <si>
    <t>Income as a coach for a charitable club is tax-free up to 3,300 euros a year (section 3 no. 26 EStG), other part-time activities up to 960 euros (section 3 no. 26a EStG). Tax-free income does not count as pay for social insurance (section 1(1) sentence 1 no. 16 SvEV).</t>
  </si>
  <si>
    <t>Mini-job 2026: earnings limit 603 euros a month, minimum wage 13.90 euros per hour. In the Excel version both values are on the Settings sheet and can be adjusted there.</t>
  </si>
  <si>
    <t>Coach in a mini-job: spreading the allowance evenly over twelve months gives 275 euros a month on top of the earnings limit. The allowance applies per person and year, not per club.</t>
  </si>
  <si>
    <t>Volunteers are not employees within the meaning of the Working Hours Act (section 2(2) ArbZG) and do not fall under the minimum wage (section 22(3) MiLoG). Anyone scheduled under instructions and paid well beyond their expenses can be an employee despite the label (section 7(1) SGB IV).</t>
  </si>
  <si>
    <t>Section 17 MiLoG: for mini-jobbers, the start, end and duration of daily working time have to be recorded by the end of the seventh calendar day after the working day and kept for two years.</t>
  </si>
  <si>
    <t>Sundays: work-free in principle (section 9 ArbZG). Section 10(1) no. 6 ArbZG allows work at non-commercial club activities and events, under no. 7 also in sport, where the work cannot be done on working days. At least 15 Sundays a year stay free, and every Sunday worked brings a replacement rest day within two weeks (section 11 ArbZG).</t>
  </si>
  <si>
    <t>Template by MetronHR: www.metronhr.de | Free to use within your business.</t>
  </si>
  <si>
    <t>Settings</t>
  </si>
  <si>
    <t>Values for 2026; adjust here when they change</t>
  </si>
  <si>
    <t>Value</t>
  </si>
  <si>
    <t>Basis</t>
  </si>
  <si>
    <t>Minimum wage per hour (€)</t>
  </si>
  <si>
    <t>§ 1 MiLoG</t>
  </si>
  <si>
    <t>Mini-job earnings limit per month (€)</t>
  </si>
  <si>
    <t>§ 8 Abs. 1a SGB IV</t>
  </si>
  <si>
    <t>Coach allowance per year (€)</t>
  </si>
  <si>
    <t>§ 3 Nr. 26 EStG</t>
  </si>
  <si>
    <t>Volunteer allowance per year (€)</t>
  </si>
  <si>
    <t>§ 3 Nr. 26a EStG</t>
  </si>
  <si>
    <t>People and year</t>
  </si>
  <si>
    <t>Enter the hours per month; the rest calculates itself</t>
  </si>
  <si>
    <t>Name</t>
  </si>
  <si>
    <t>Role</t>
  </si>
  <si>
    <t>Hourly rate (€)</t>
  </si>
  <si>
    <t>Jan</t>
  </si>
  <si>
    <t>Feb</t>
  </si>
  <si>
    <t>Mar</t>
  </si>
  <si>
    <t>Apr</t>
  </si>
  <si>
    <t>May</t>
  </si>
  <si>
    <t>Jun</t>
  </si>
  <si>
    <t>Jul</t>
  </si>
  <si>
    <t>Aug</t>
  </si>
  <si>
    <t>Sep</t>
  </si>
  <si>
    <t>Oct</t>
  </si>
  <si>
    <t>Nov</t>
  </si>
  <si>
    <t>Dec</t>
  </si>
  <si>
    <t>Hours year</t>
  </si>
  <si>
    <t>Pay year (€)</t>
  </si>
  <si>
    <t>Allowance (€)</t>
  </si>
  <si>
    <t>of which free (€)</t>
  </si>
  <si>
    <t>Remainder (€)</t>
  </si>
  <si>
    <t>Months over twice the limit</t>
  </si>
  <si>
    <t>Check</t>
  </si>
  <si>
    <t>Example, groundskeeper</t>
  </si>
  <si>
    <t>Mini-job</t>
  </si>
  <si>
    <t>Example, coach</t>
  </si>
  <si>
    <t>Coach in a mini-job</t>
  </si>
  <si>
    <t>Example, treasurer</t>
  </si>
  <si>
    <t>Volunteer (s. 3 no. 26a)</t>
  </si>
  <si>
    <t>A mini-job is judged by its average: single months may lie above the limit as long as the year stays below twelve times the limit. An occasional, unforeseeable excess of the annual limit is allowed in up to two months, but never above twice the monthly limit. "Months over twice the limit" counts exactly those months, after deducting one twelfth of the allowance.</t>
  </si>
  <si>
    <t>The check does not replace advice from the club's payroll or tax adviser.</t>
  </si>
  <si>
    <t>Assignment plan</t>
  </si>
  <si>
    <t>Assignments for training, tournaments and parties; the role comes from the People sheet</t>
  </si>
  <si>
    <t>Date</t>
  </si>
  <si>
    <t>Event</t>
  </si>
  <si>
    <t>Task</t>
  </si>
  <si>
    <t>from</t>
  </si>
  <si>
    <t>to</t>
  </si>
  <si>
    <t>Hours</t>
  </si>
  <si>
    <t>Note</t>
  </si>
  <si>
    <t>Home match day</t>
  </si>
  <si>
    <t>Set up the pitch</t>
  </si>
  <si>
    <t>Ticket desk</t>
  </si>
  <si>
    <t>Youth training</t>
  </si>
  <si>
    <t>Lead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</si>
</sst>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dd/mm/yyyy"/>
    <numFmt numFmtId="166" formatCode="hh:mm"/>
  </numFmts>
  <fonts count="13"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color rgb="FFFFFFFF"/>
      <sz val="9"/>
      <name val="Calibri"/>
    </font>
    <font>
      <b/>
      <color rgb="FF111111"/>
      <sz val="11"/>
      <name val="Calibri"/>
    </font>
    <font>
      <color rgb="FF6B7280"/>
      <sz val="9"/>
      <name val="Calibri"/>
    </font>
    <font>
      <b/>
      <color rgb="FFFFFFFF"/>
      <sz val="10"/>
      <name val="Calibri"/>
    </font>
  </fonts>
  <fills count="5">
    <fill>
      <patternFill patternType="none"/>
    </fill>
    <fill>
      <patternFill patternType="gray125"/>
    </fill>
    <fill>
      <patternFill patternType="solid">
        <fgColor rgb="FF5D7F62"/>
      </patternFill>
    </fill>
    <fill>
      <patternFill patternType="solid">
        <fgColor rgb="FFFFFDF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3">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4" fontId="0" fillId="3" borderId="1" xfId="0" applyNumberFormat="1" applyFill="1" applyBorder="1" applyAlignment="1">
      <alignment horizontal="center" vertical="center"/>
    </xf>
    <xf numFmtId="0" fontId="9" fillId="2" borderId="1" xfId="0" applyFont="1" applyFill="1" applyBorder="1" applyAlignment="1">
      <alignment horizontal="center" vertical="center" wrapText="1"/>
    </xf>
    <xf numFmtId="0" fontId="0" fillId="3" borderId="2" xfId="0" applyFill="1" applyBorder="1" applyAlignment="1">
      <alignment horizontal="left"/>
    </xf>
    <xf numFmtId="2" fontId="0" fillId="3" borderId="2" xfId="0" applyNumberFormat="1" applyFill="1" applyBorder="1" applyAlignment="1">
      <alignment horizontal="center" vertical="center"/>
    </xf>
    <xf numFmtId="164" fontId="0" fillId="3" borderId="2" xfId="0" applyNumberFormat="1" applyFill="1" applyBorder="1" applyAlignment="1">
      <alignment horizontal="center" vertical="center"/>
    </xf>
    <xf numFmtId="1" fontId="10" fillId="4" borderId="2" xfId="0" applyNumberFormat="1" applyFont="1" applyFill="1" applyBorder="1" applyAlignment="1">
      <alignment horizontal="center" vertical="center"/>
    </xf>
    <xf numFmtId="4" fontId="10" fillId="4" borderId="2" xfId="0" applyNumberFormat="1" applyFont="1" applyFill="1" applyBorder="1" applyAlignment="1">
      <alignment horizontal="center" vertical="center"/>
    </xf>
    <xf numFmtId="0" fontId="0" fillId="0" borderId="2" xfId="0" applyBorder="1"/>
    <xf numFmtId="0" fontId="11" fillId="0" borderId="0" xfId="0" applyFont="1" applyAlignment="1">
      <alignment vertical="top" wrapText="1"/>
    </xf>
    <xf numFmtId="0" fontId="12" fillId="2" borderId="1" xfId="0" applyFont="1" applyFill="1" applyBorder="1" applyAlignment="1">
      <alignment horizontal="center" vertical="center" wrapText="1"/>
    </xf>
    <xf numFmtId="165" fontId="0" fillId="3" borderId="1" xfId="0" applyNumberFormat="1" applyFill="1" applyBorder="1" applyAlignment="1">
      <alignment horizontal="center" vertical="center"/>
    </xf>
    <xf numFmtId="0" fontId="0" fillId="3" borderId="1" xfId="0" applyFill="1" applyBorder="1" applyAlignment="1">
      <alignment horizontal="left"/>
    </xf>
    <xf numFmtId="166" fontId="0" fillId="3"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cellXfs>
  <cellStyles count="1">
    <cellStyle name="Normal" xfId="0" builtinId="0"/>
  </cellStyles>
  <dxfs count="2">
    <dxf>
      <fill>
        <patternFill patternType="solid">
          <bgColor rgb="FFFEF3C7"/>
        </patternFill>
      </fill>
    </dxf>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2"/>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4" spans="1:1" x14ac:dyDescent="0.25">
      <c r="A14" s="4" t="s">
        <v>9</v>
      </c>
    </row>
    <row r="15" ht="30" customHeight="1" spans="1:1" x14ac:dyDescent="0.25">
      <c r="A15" s="5"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2" spans="1:1" x14ac:dyDescent="0.25">
      <c r="A22" s="6" t="s">
        <v>16</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C11"/>
  <sheetFormatPr defaultRowHeight="15" outlineLevelRow="0" outlineLevelCol="0" x14ac:dyDescent="55"/>
  <cols>
    <col min="1" max="1" width="40" customWidth="1"/>
    <col min="2" max="2" width="14" customWidth="1"/>
    <col min="3" max="3" width="40" customWidth="1"/>
  </cols>
  <sheetData>
    <row r="1" ht="24" customHeight="1" x14ac:dyDescent="0.25"/>
    <row r="2" ht="24" customHeight="1" spans="1:3" x14ac:dyDescent="0.25">
      <c r="A2" s="7" t="s">
        <v>17</v>
      </c>
      <c r="B2" s="7"/>
      <c r="C2" s="7"/>
    </row>
    <row r="3" ht="16" customHeight="1" spans="1:3" x14ac:dyDescent="0.25">
      <c r="A3" s="2" t="s">
        <v>18</v>
      </c>
      <c r="B3" s="2"/>
      <c r="C3" s="2"/>
    </row>
    <row r="5" spans="1:3" x14ac:dyDescent="0.25">
      <c r="A5" s="8" t="s">
        <v>19</v>
      </c>
      <c r="B5" s="8" t="s">
        <v>6</v>
      </c>
      <c r="C5" s="8" t="s">
        <v>20</v>
      </c>
    </row>
    <row r="6" spans="1:3" x14ac:dyDescent="0.25">
      <c r="A6" t="s">
        <v>21</v>
      </c>
      <c r="B6" s="9">
        <v>13.9</v>
      </c>
      <c r="C6" t="s">
        <v>22</v>
      </c>
    </row>
    <row r="7" spans="1:3" x14ac:dyDescent="0.25">
      <c r="A7" t="s">
        <v>23</v>
      </c>
      <c r="B7" s="9">
        <v>603</v>
      </c>
      <c r="C7" t="s">
        <v>24</v>
      </c>
    </row>
    <row r="8" spans="1:3" x14ac:dyDescent="0.25">
      <c r="A8" t="s">
        <v>25</v>
      </c>
      <c r="B8" s="9">
        <v>3300</v>
      </c>
      <c r="C8" t="s">
        <v>26</v>
      </c>
    </row>
    <row r="9" spans="1:3" x14ac:dyDescent="0.25">
      <c r="A9" t="s">
        <v>27</v>
      </c>
      <c r="B9" s="9">
        <v>960</v>
      </c>
      <c r="C9" t="s">
        <v>28</v>
      </c>
    </row>
    <row r="11" spans="1:1" x14ac:dyDescent="0.25">
      <c r="A11" s="6" t="s">
        <v>16</v>
      </c>
    </row>
  </sheetData>
  <mergeCells count="2">
    <mergeCell ref="A2:C2"/>
    <mergeCell ref="A3:C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V35"/>
  <sheetViews>
    <sheetView workbookViewId="0">
      <pane xSplit="2" ySplit="5" topLeftCell="C6" activePane="bottomRight" state="frozen"/>
      <selection pane="bottomRight"/>
    </sheetView>
  </sheetViews>
  <sheetFormatPr defaultRowHeight="15" outlineLevelRow="0" outlineLevelCol="0" x14ac:dyDescent="55"/>
  <cols>
    <col min="1" max="1" width="20" customWidth="1"/>
    <col min="2" max="2" width="24" customWidth="1"/>
    <col min="3" max="3" width="11" customWidth="1"/>
    <col min="4" max="15" width="6" customWidth="1"/>
    <col min="17" max="17" width="11" customWidth="1"/>
    <col min="18" max="21" width="10" customWidth="1"/>
    <col min="22" max="22" width="24" customWidth="1"/>
  </cols>
  <sheetData>
    <row r="1" ht="24" customHeight="1" x14ac:dyDescent="0.25"/>
    <row r="2" ht="24" customHeight="1" spans="1:22" x14ac:dyDescent="0.25">
      <c r="A2" s="7" t="s">
        <v>29</v>
      </c>
      <c r="B2" s="7"/>
      <c r="C2" s="7"/>
      <c r="D2" s="7"/>
      <c r="E2" s="7"/>
      <c r="F2" s="7"/>
      <c r="G2" s="7"/>
      <c r="H2" s="7"/>
      <c r="I2" s="7"/>
      <c r="J2" s="7"/>
      <c r="K2" s="7"/>
      <c r="L2" s="7"/>
      <c r="M2" s="7"/>
      <c r="N2" s="7"/>
      <c r="O2" s="7"/>
      <c r="P2" s="7"/>
      <c r="Q2" s="7"/>
      <c r="R2" s="7"/>
      <c r="S2" s="7"/>
      <c r="T2" s="7"/>
      <c r="U2" s="7"/>
      <c r="V2" s="7"/>
    </row>
    <row r="3" ht="16" customHeight="1" spans="1:22" x14ac:dyDescent="0.25">
      <c r="A3" s="2" t="s">
        <v>30</v>
      </c>
      <c r="B3" s="2"/>
      <c r="C3" s="2"/>
      <c r="D3" s="2"/>
      <c r="E3" s="2"/>
      <c r="F3" s="2"/>
      <c r="G3" s="2"/>
      <c r="H3" s="2"/>
      <c r="I3" s="2"/>
      <c r="J3" s="2"/>
      <c r="K3" s="2"/>
      <c r="L3" s="2"/>
      <c r="M3" s="2"/>
      <c r="N3" s="2"/>
      <c r="O3" s="2"/>
      <c r="P3" s="2"/>
      <c r="Q3" s="2"/>
      <c r="R3" s="2"/>
      <c r="S3" s="2"/>
      <c r="T3" s="2"/>
      <c r="U3" s="2"/>
      <c r="V3" s="2"/>
    </row>
    <row r="5" ht="32" customHeight="1" spans="1:22" x14ac:dyDescent="0.25">
      <c r="A5" s="10" t="s">
        <v>31</v>
      </c>
      <c r="B5" s="10" t="s">
        <v>32</v>
      </c>
      <c r="C5" s="10" t="s">
        <v>33</v>
      </c>
      <c r="D5" s="10" t="s">
        <v>34</v>
      </c>
      <c r="E5" s="10" t="s">
        <v>35</v>
      </c>
      <c r="F5" s="10" t="s">
        <v>36</v>
      </c>
      <c r="G5" s="10" t="s">
        <v>37</v>
      </c>
      <c r="H5" s="10" t="s">
        <v>38</v>
      </c>
      <c r="I5" s="10" t="s">
        <v>39</v>
      </c>
      <c r="J5" s="10" t="s">
        <v>40</v>
      </c>
      <c r="K5" s="10" t="s">
        <v>41</v>
      </c>
      <c r="L5" s="10" t="s">
        <v>42</v>
      </c>
      <c r="M5" s="10" t="s">
        <v>43</v>
      </c>
      <c r="N5" s="10" t="s">
        <v>44</v>
      </c>
      <c r="O5" s="10" t="s">
        <v>45</v>
      </c>
      <c r="P5" s="10" t="s">
        <v>46</v>
      </c>
      <c r="Q5" s="10" t="s">
        <v>47</v>
      </c>
      <c r="R5" s="10" t="s">
        <v>48</v>
      </c>
      <c r="S5" s="10" t="s">
        <v>49</v>
      </c>
      <c r="T5" s="10" t="s">
        <v>50</v>
      </c>
      <c r="U5" s="10" t="s">
        <v>51</v>
      </c>
      <c r="V5" s="10" t="s">
        <v>52</v>
      </c>
    </row>
    <row r="6" spans="1:22" x14ac:dyDescent="0.25">
      <c r="A6" s="11" t="s">
        <v>53</v>
      </c>
      <c r="B6" s="11" t="s">
        <v>54</v>
      </c>
      <c r="C6" s="12">
        <v>14.5</v>
      </c>
      <c r="D6" s="13">
        <v>30</v>
      </c>
      <c r="E6" s="13">
        <v>30</v>
      </c>
      <c r="F6" s="13">
        <v>32</v>
      </c>
      <c r="G6" s="13">
        <v>40</v>
      </c>
      <c r="H6" s="13">
        <v>42</v>
      </c>
      <c r="I6" s="13">
        <v>40</v>
      </c>
      <c r="J6" s="13">
        <v>38</v>
      </c>
      <c r="K6" s="13">
        <v>30</v>
      </c>
      <c r="L6" s="13">
        <v>40</v>
      </c>
      <c r="M6" s="13">
        <v>36</v>
      </c>
      <c r="N6" s="13">
        <v>30</v>
      </c>
      <c r="O6" s="13">
        <v>30</v>
      </c>
      <c r="P6" s="14">
        <f>IF(A6="","",SUM(D6:O6))</f>
      </c>
      <c r="Q6" s="15">
        <f>IF(A6="","",ROUND(SUM(D6:O6)*N(C6),2))</f>
      </c>
      <c r="R6" s="15">
        <f>IF(A6="","",IF(OR(B6="Coach (s. 3 no. 26)",B6="Coach in a mini-job"),FreibetragUebungsleiter,IF(B6="Volunteer (s. 3 no. 26a)",FreibetragEhrenamt,0)))</f>
      </c>
      <c r="S6" s="15">
        <f>IF(A6="","",MIN(Q6,R6))</f>
      </c>
      <c r="T6" s="15">
        <f>IF(A6="","",Q6-S6)</f>
      </c>
      <c r="U6" s="14">
        <f>IF(A6="","",IF(OR(B6="Mini-job",B6="Coach in a mini-job"),SUMPRODUCT(--(D6:O6*N(C6)-R6/12&gt;MinijobGrenze*2)),""))</f>
      </c>
      <c r="V6" s="16">
        <f>IF(A6="","",IF(AND(OR(B6="Mini-job",B6="Coach in a mini-job"),N(C6)&lt;Mindestlohn),"below minimum wage",IF(AND(OR(B6="Mini-job",B6="Coach in a mini-job"),N(U6)&gt;0),"month over twice the limit",IF(AND(OR(B6="Mini-job",B6="Coach in a mini-job"),T6&gt;MinijobGrenze*12),"over the annual mini-job limit",IF(AND(NOT(OR(B6="Mini-job",B6="Coach in a mini-job")),B6&lt;&gt;"unpaid",T6&gt;0),"over the allowance: check",IF(AND(OR(B6="Coach (s. 3 no. 26)",B6="Volunteer (s. 3 no. 26a)"),N(C6)&gt;0,N(C6)&lt;Mindestlohn),"hourly rate below minimum wage: check volunteer status",""))))))</f>
      </c>
    </row>
    <row r="7" spans="1:22" x14ac:dyDescent="0.25">
      <c r="A7" s="11" t="s">
        <v>55</v>
      </c>
      <c r="B7" s="11" t="s">
        <v>56</v>
      </c>
      <c r="C7" s="12">
        <v>20</v>
      </c>
      <c r="D7" s="13">
        <v>48</v>
      </c>
      <c r="E7" s="13">
        <v>48</v>
      </c>
      <c r="F7" s="13">
        <v>48</v>
      </c>
      <c r="G7" s="13">
        <v>48</v>
      </c>
      <c r="H7" s="13">
        <v>40</v>
      </c>
      <c r="I7" s="13">
        <v>40</v>
      </c>
      <c r="J7" s="13">
        <v>0</v>
      </c>
      <c r="K7" s="13">
        <v>0</v>
      </c>
      <c r="L7" s="13">
        <v>48</v>
      </c>
      <c r="M7" s="13">
        <v>48</v>
      </c>
      <c r="N7" s="13">
        <v>48</v>
      </c>
      <c r="O7" s="13">
        <v>40</v>
      </c>
      <c r="P7" s="14">
        <f>IF(A7="","",SUM(D7:O7))</f>
      </c>
      <c r="Q7" s="15">
        <f>IF(A7="","",ROUND(SUM(D7:O7)*N(C7),2))</f>
      </c>
      <c r="R7" s="15">
        <f>IF(A7="","",IF(OR(B7="Coach (s. 3 no. 26)",B7="Coach in a mini-job"),FreibetragUebungsleiter,IF(B7="Volunteer (s. 3 no. 26a)",FreibetragEhrenamt,0)))</f>
      </c>
      <c r="S7" s="15">
        <f>IF(A7="","",MIN(Q7,R7))</f>
      </c>
      <c r="T7" s="15">
        <f>IF(A7="","",Q7-S7)</f>
      </c>
      <c r="U7" s="14">
        <f>IF(A7="","",IF(OR(B7="Mini-job",B7="Coach in a mini-job"),SUMPRODUCT(--(D7:O7*N(C7)-R7/12&gt;MinijobGrenze*2)),""))</f>
      </c>
      <c r="V7" s="16">
        <f>IF(A7="","",IF(AND(OR(B7="Mini-job",B7="Coach in a mini-job"),N(C7)&lt;Mindestlohn),"below minimum wage",IF(AND(OR(B7="Mini-job",B7="Coach in a mini-job"),N(U7)&gt;0),"month over twice the limit",IF(AND(OR(B7="Mini-job",B7="Coach in a mini-job"),T7&gt;MinijobGrenze*12),"over the annual mini-job limit",IF(AND(NOT(OR(B7="Mini-job",B7="Coach in a mini-job")),B7&lt;&gt;"unpaid",T7&gt;0),"over the allowance: check",IF(AND(OR(B7="Coach (s. 3 no. 26)",B7="Volunteer (s. 3 no. 26a)"),N(C7)&gt;0,N(C7)&lt;Mindestlohn),"hourly rate below minimum wage: check volunteer status",""))))))</f>
      </c>
    </row>
    <row r="8" spans="1:22" x14ac:dyDescent="0.25">
      <c r="A8" s="11" t="s">
        <v>57</v>
      </c>
      <c r="B8" s="11" t="s">
        <v>58</v>
      </c>
      <c r="C8" s="12">
        <v>12</v>
      </c>
      <c r="D8" s="13">
        <v>6</v>
      </c>
      <c r="E8" s="13">
        <v>6</v>
      </c>
      <c r="F8" s="13">
        <v>6</v>
      </c>
      <c r="G8" s="13">
        <v>6</v>
      </c>
      <c r="H8" s="13">
        <v>6</v>
      </c>
      <c r="I8" s="13">
        <v>6</v>
      </c>
      <c r="J8" s="13">
        <v>6</v>
      </c>
      <c r="K8" s="13">
        <v>6</v>
      </c>
      <c r="L8" s="13">
        <v>6</v>
      </c>
      <c r="M8" s="13">
        <v>6</v>
      </c>
      <c r="N8" s="13">
        <v>6</v>
      </c>
      <c r="O8" s="13">
        <v>16</v>
      </c>
      <c r="P8" s="14">
        <f>IF(A8="","",SUM(D8:O8))</f>
      </c>
      <c r="Q8" s="15">
        <f>IF(A8="","",ROUND(SUM(D8:O8)*N(C8),2))</f>
      </c>
      <c r="R8" s="15">
        <f>IF(A8="","",IF(OR(B8="Coach (s. 3 no. 26)",B8="Coach in a mini-job"),FreibetragUebungsleiter,IF(B8="Volunteer (s. 3 no. 26a)",FreibetragEhrenamt,0)))</f>
      </c>
      <c r="S8" s="15">
        <f>IF(A8="","",MIN(Q8,R8))</f>
      </c>
      <c r="T8" s="15">
        <f>IF(A8="","",Q8-S8)</f>
      </c>
      <c r="U8" s="14">
        <f>IF(A8="","",IF(OR(B8="Mini-job",B8="Coach in a mini-job"),SUMPRODUCT(--(D8:O8*N(C8)-R8/12&gt;MinijobGrenze*2)),""))</f>
      </c>
      <c r="V8" s="16">
        <f>IF(A8="","",IF(AND(OR(B8="Mini-job",B8="Coach in a mini-job"),N(C8)&lt;Mindestlohn),"below minimum wage",IF(AND(OR(B8="Mini-job",B8="Coach in a mini-job"),N(U8)&gt;0),"month over twice the limit",IF(AND(OR(B8="Mini-job",B8="Coach in a mini-job"),T8&gt;MinijobGrenze*12),"over the annual mini-job limit",IF(AND(NOT(OR(B8="Mini-job",B8="Coach in a mini-job")),B8&lt;&gt;"unpaid",T8&gt;0),"over the allowance: check",IF(AND(OR(B8="Coach (s. 3 no. 26)",B8="Volunteer (s. 3 no. 26a)"),N(C8)&gt;0,N(C8)&lt;Mindestlohn),"hourly rate below minimum wage: check volunteer status",""))))))</f>
      </c>
    </row>
    <row r="9" spans="1:22" x14ac:dyDescent="0.25">
      <c r="A9" s="11"/>
      <c r="B9" s="11"/>
      <c r="C9" s="12"/>
      <c r="D9" s="13"/>
      <c r="E9" s="13"/>
      <c r="F9" s="13"/>
      <c r="G9" s="13"/>
      <c r="H9" s="13"/>
      <c r="I9" s="13"/>
      <c r="J9" s="13"/>
      <c r="K9" s="13"/>
      <c r="L9" s="13"/>
      <c r="M9" s="13"/>
      <c r="N9" s="13"/>
      <c r="O9" s="13"/>
      <c r="P9" s="14">
        <f>IF(A9="","",SUM(D9:O9))</f>
      </c>
      <c r="Q9" s="15">
        <f>IF(A9="","",ROUND(SUM(D9:O9)*N(C9),2))</f>
      </c>
      <c r="R9" s="15">
        <f>IF(A9="","",IF(OR(B9="Coach (s. 3 no. 26)",B9="Coach in a mini-job"),FreibetragUebungsleiter,IF(B9="Volunteer (s. 3 no. 26a)",FreibetragEhrenamt,0)))</f>
      </c>
      <c r="S9" s="15">
        <f>IF(A9="","",MIN(Q9,R9))</f>
      </c>
      <c r="T9" s="15">
        <f>IF(A9="","",Q9-S9)</f>
      </c>
      <c r="U9" s="14">
        <f>IF(A9="","",IF(OR(B9="Mini-job",B9="Coach in a mini-job"),SUMPRODUCT(--(D9:O9*N(C9)-R9/12&gt;MinijobGrenze*2)),""))</f>
      </c>
      <c r="V9" s="16">
        <f>IF(A9="","",IF(AND(OR(B9="Mini-job",B9="Coach in a mini-job"),N(C9)&lt;Mindestlohn),"below minimum wage",IF(AND(OR(B9="Mini-job",B9="Coach in a mini-job"),N(U9)&gt;0),"month over twice the limit",IF(AND(OR(B9="Mini-job",B9="Coach in a mini-job"),T9&gt;MinijobGrenze*12),"over the annual mini-job limit",IF(AND(NOT(OR(B9="Mini-job",B9="Coach in a mini-job")),B9&lt;&gt;"unpaid",T9&gt;0),"over the allowance: check",IF(AND(OR(B9="Coach (s. 3 no. 26)",B9="Volunteer (s. 3 no. 26a)"),N(C9)&gt;0,N(C9)&lt;Mindestlohn),"hourly rate below minimum wage: check volunteer status",""))))))</f>
      </c>
    </row>
    <row r="10" spans="1:22" x14ac:dyDescent="0.25">
      <c r="A10" s="11"/>
      <c r="B10" s="11"/>
      <c r="C10" s="12"/>
      <c r="D10" s="13"/>
      <c r="E10" s="13"/>
      <c r="F10" s="13"/>
      <c r="G10" s="13"/>
      <c r="H10" s="13"/>
      <c r="I10" s="13"/>
      <c r="J10" s="13"/>
      <c r="K10" s="13"/>
      <c r="L10" s="13"/>
      <c r="M10" s="13"/>
      <c r="N10" s="13"/>
      <c r="O10" s="13"/>
      <c r="P10" s="14">
        <f>IF(A10="","",SUM(D10:O10))</f>
      </c>
      <c r="Q10" s="15">
        <f>IF(A10="","",ROUND(SUM(D10:O10)*N(C10),2))</f>
      </c>
      <c r="R10" s="15">
        <f>IF(A10="","",IF(OR(B10="Coach (s. 3 no. 26)",B10="Coach in a mini-job"),FreibetragUebungsleiter,IF(B10="Volunteer (s. 3 no. 26a)",FreibetragEhrenamt,0)))</f>
      </c>
      <c r="S10" s="15">
        <f>IF(A10="","",MIN(Q10,R10))</f>
      </c>
      <c r="T10" s="15">
        <f>IF(A10="","",Q10-S10)</f>
      </c>
      <c r="U10" s="14">
        <f>IF(A10="","",IF(OR(B10="Mini-job",B10="Coach in a mini-job"),SUMPRODUCT(--(D10:O10*N(C10)-R10/12&gt;MinijobGrenze*2)),""))</f>
      </c>
      <c r="V10" s="16">
        <f>IF(A10="","",IF(AND(OR(B10="Mini-job",B10="Coach in a mini-job"),N(C10)&lt;Mindestlohn),"below minimum wage",IF(AND(OR(B10="Mini-job",B10="Coach in a mini-job"),N(U10)&gt;0),"month over twice the limit",IF(AND(OR(B10="Mini-job",B10="Coach in a mini-job"),T10&gt;MinijobGrenze*12),"over the annual mini-job limit",IF(AND(NOT(OR(B10="Mini-job",B10="Coach in a mini-job")),B10&lt;&gt;"unpaid",T10&gt;0),"over the allowance: check",IF(AND(OR(B10="Coach (s. 3 no. 26)",B10="Volunteer (s. 3 no. 26a)"),N(C10)&gt;0,N(C10)&lt;Mindestlohn),"hourly rate below minimum wage: check volunteer status",""))))))</f>
      </c>
    </row>
    <row r="11" spans="1:22" x14ac:dyDescent="0.25">
      <c r="A11" s="11"/>
      <c r="B11" s="11"/>
      <c r="C11" s="12"/>
      <c r="D11" s="13"/>
      <c r="E11" s="13"/>
      <c r="F11" s="13"/>
      <c r="G11" s="13"/>
      <c r="H11" s="13"/>
      <c r="I11" s="13"/>
      <c r="J11" s="13"/>
      <c r="K11" s="13"/>
      <c r="L11" s="13"/>
      <c r="M11" s="13"/>
      <c r="N11" s="13"/>
      <c r="O11" s="13"/>
      <c r="P11" s="14">
        <f>IF(A11="","",SUM(D11:O11))</f>
      </c>
      <c r="Q11" s="15">
        <f>IF(A11="","",ROUND(SUM(D11:O11)*N(C11),2))</f>
      </c>
      <c r="R11" s="15">
        <f>IF(A11="","",IF(OR(B11="Coach (s. 3 no. 26)",B11="Coach in a mini-job"),FreibetragUebungsleiter,IF(B11="Volunteer (s. 3 no. 26a)",FreibetragEhrenamt,0)))</f>
      </c>
      <c r="S11" s="15">
        <f>IF(A11="","",MIN(Q11,R11))</f>
      </c>
      <c r="T11" s="15">
        <f>IF(A11="","",Q11-S11)</f>
      </c>
      <c r="U11" s="14">
        <f>IF(A11="","",IF(OR(B11="Mini-job",B11="Coach in a mini-job"),SUMPRODUCT(--(D11:O11*N(C11)-R11/12&gt;MinijobGrenze*2)),""))</f>
      </c>
      <c r="V11" s="16">
        <f>IF(A11="","",IF(AND(OR(B11="Mini-job",B11="Coach in a mini-job"),N(C11)&lt;Mindestlohn),"below minimum wage",IF(AND(OR(B11="Mini-job",B11="Coach in a mini-job"),N(U11)&gt;0),"month over twice the limit",IF(AND(OR(B11="Mini-job",B11="Coach in a mini-job"),T11&gt;MinijobGrenze*12),"over the annual mini-job limit",IF(AND(NOT(OR(B11="Mini-job",B11="Coach in a mini-job")),B11&lt;&gt;"unpaid",T11&gt;0),"over the allowance: check",IF(AND(OR(B11="Coach (s. 3 no. 26)",B11="Volunteer (s. 3 no. 26a)"),N(C11)&gt;0,N(C11)&lt;Mindestlohn),"hourly rate below minimum wage: check volunteer status",""))))))</f>
      </c>
    </row>
    <row r="12" spans="1:22" x14ac:dyDescent="0.25">
      <c r="A12" s="11"/>
      <c r="B12" s="11"/>
      <c r="C12" s="12"/>
      <c r="D12" s="13"/>
      <c r="E12" s="13"/>
      <c r="F12" s="13"/>
      <c r="G12" s="13"/>
      <c r="H12" s="13"/>
      <c r="I12" s="13"/>
      <c r="J12" s="13"/>
      <c r="K12" s="13"/>
      <c r="L12" s="13"/>
      <c r="M12" s="13"/>
      <c r="N12" s="13"/>
      <c r="O12" s="13"/>
      <c r="P12" s="14">
        <f>IF(A12="","",SUM(D12:O12))</f>
      </c>
      <c r="Q12" s="15">
        <f>IF(A12="","",ROUND(SUM(D12:O12)*N(C12),2))</f>
      </c>
      <c r="R12" s="15">
        <f>IF(A12="","",IF(OR(B12="Coach (s. 3 no. 26)",B12="Coach in a mini-job"),FreibetragUebungsleiter,IF(B12="Volunteer (s. 3 no. 26a)",FreibetragEhrenamt,0)))</f>
      </c>
      <c r="S12" s="15">
        <f>IF(A12="","",MIN(Q12,R12))</f>
      </c>
      <c r="T12" s="15">
        <f>IF(A12="","",Q12-S12)</f>
      </c>
      <c r="U12" s="14">
        <f>IF(A12="","",IF(OR(B12="Mini-job",B12="Coach in a mini-job"),SUMPRODUCT(--(D12:O12*N(C12)-R12/12&gt;MinijobGrenze*2)),""))</f>
      </c>
      <c r="V12" s="16">
        <f>IF(A12="","",IF(AND(OR(B12="Mini-job",B12="Coach in a mini-job"),N(C12)&lt;Mindestlohn),"below minimum wage",IF(AND(OR(B12="Mini-job",B12="Coach in a mini-job"),N(U12)&gt;0),"month over twice the limit",IF(AND(OR(B12="Mini-job",B12="Coach in a mini-job"),T12&gt;MinijobGrenze*12),"over the annual mini-job limit",IF(AND(NOT(OR(B12="Mini-job",B12="Coach in a mini-job")),B12&lt;&gt;"unpaid",T12&gt;0),"over the allowance: check",IF(AND(OR(B12="Coach (s. 3 no. 26)",B12="Volunteer (s. 3 no. 26a)"),N(C12)&gt;0,N(C12)&lt;Mindestlohn),"hourly rate below minimum wage: check volunteer status",""))))))</f>
      </c>
    </row>
    <row r="13" spans="1:22" x14ac:dyDescent="0.25">
      <c r="A13" s="11"/>
      <c r="B13" s="11"/>
      <c r="C13" s="12"/>
      <c r="D13" s="13"/>
      <c r="E13" s="13"/>
      <c r="F13" s="13"/>
      <c r="G13" s="13"/>
      <c r="H13" s="13"/>
      <c r="I13" s="13"/>
      <c r="J13" s="13"/>
      <c r="K13" s="13"/>
      <c r="L13" s="13"/>
      <c r="M13" s="13"/>
      <c r="N13" s="13"/>
      <c r="O13" s="13"/>
      <c r="P13" s="14">
        <f>IF(A13="","",SUM(D13:O13))</f>
      </c>
      <c r="Q13" s="15">
        <f>IF(A13="","",ROUND(SUM(D13:O13)*N(C13),2))</f>
      </c>
      <c r="R13" s="15">
        <f>IF(A13="","",IF(OR(B13="Coach (s. 3 no. 26)",B13="Coach in a mini-job"),FreibetragUebungsleiter,IF(B13="Volunteer (s. 3 no. 26a)",FreibetragEhrenamt,0)))</f>
      </c>
      <c r="S13" s="15">
        <f>IF(A13="","",MIN(Q13,R13))</f>
      </c>
      <c r="T13" s="15">
        <f>IF(A13="","",Q13-S13)</f>
      </c>
      <c r="U13" s="14">
        <f>IF(A13="","",IF(OR(B13="Mini-job",B13="Coach in a mini-job"),SUMPRODUCT(--(D13:O13*N(C13)-R13/12&gt;MinijobGrenze*2)),""))</f>
      </c>
      <c r="V13" s="16">
        <f>IF(A13="","",IF(AND(OR(B13="Mini-job",B13="Coach in a mini-job"),N(C13)&lt;Mindestlohn),"below minimum wage",IF(AND(OR(B13="Mini-job",B13="Coach in a mini-job"),N(U13)&gt;0),"month over twice the limit",IF(AND(OR(B13="Mini-job",B13="Coach in a mini-job"),T13&gt;MinijobGrenze*12),"over the annual mini-job limit",IF(AND(NOT(OR(B13="Mini-job",B13="Coach in a mini-job")),B13&lt;&gt;"unpaid",T13&gt;0),"over the allowance: check",IF(AND(OR(B13="Coach (s. 3 no. 26)",B13="Volunteer (s. 3 no. 26a)"),N(C13)&gt;0,N(C13)&lt;Mindestlohn),"hourly rate below minimum wage: check volunteer status",""))))))</f>
      </c>
    </row>
    <row r="14" spans="1:22" x14ac:dyDescent="0.25">
      <c r="A14" s="11"/>
      <c r="B14" s="11"/>
      <c r="C14" s="12"/>
      <c r="D14" s="13"/>
      <c r="E14" s="13"/>
      <c r="F14" s="13"/>
      <c r="G14" s="13"/>
      <c r="H14" s="13"/>
      <c r="I14" s="13"/>
      <c r="J14" s="13"/>
      <c r="K14" s="13"/>
      <c r="L14" s="13"/>
      <c r="M14" s="13"/>
      <c r="N14" s="13"/>
      <c r="O14" s="13"/>
      <c r="P14" s="14">
        <f>IF(A14="","",SUM(D14:O14))</f>
      </c>
      <c r="Q14" s="15">
        <f>IF(A14="","",ROUND(SUM(D14:O14)*N(C14),2))</f>
      </c>
      <c r="R14" s="15">
        <f>IF(A14="","",IF(OR(B14="Coach (s. 3 no. 26)",B14="Coach in a mini-job"),FreibetragUebungsleiter,IF(B14="Volunteer (s. 3 no. 26a)",FreibetragEhrenamt,0)))</f>
      </c>
      <c r="S14" s="15">
        <f>IF(A14="","",MIN(Q14,R14))</f>
      </c>
      <c r="T14" s="15">
        <f>IF(A14="","",Q14-S14)</f>
      </c>
      <c r="U14" s="14">
        <f>IF(A14="","",IF(OR(B14="Mini-job",B14="Coach in a mini-job"),SUMPRODUCT(--(D14:O14*N(C14)-R14/12&gt;MinijobGrenze*2)),""))</f>
      </c>
      <c r="V14" s="16">
        <f>IF(A14="","",IF(AND(OR(B14="Mini-job",B14="Coach in a mini-job"),N(C14)&lt;Mindestlohn),"below minimum wage",IF(AND(OR(B14="Mini-job",B14="Coach in a mini-job"),N(U14)&gt;0),"month over twice the limit",IF(AND(OR(B14="Mini-job",B14="Coach in a mini-job"),T14&gt;MinijobGrenze*12),"over the annual mini-job limit",IF(AND(NOT(OR(B14="Mini-job",B14="Coach in a mini-job")),B14&lt;&gt;"unpaid",T14&gt;0),"over the allowance: check",IF(AND(OR(B14="Coach (s. 3 no. 26)",B14="Volunteer (s. 3 no. 26a)"),N(C14)&gt;0,N(C14)&lt;Mindestlohn),"hourly rate below minimum wage: check volunteer status",""))))))</f>
      </c>
    </row>
    <row r="15" spans="1:22" x14ac:dyDescent="0.25">
      <c r="A15" s="11"/>
      <c r="B15" s="11"/>
      <c r="C15" s="12"/>
      <c r="D15" s="13"/>
      <c r="E15" s="13"/>
      <c r="F15" s="13"/>
      <c r="G15" s="13"/>
      <c r="H15" s="13"/>
      <c r="I15" s="13"/>
      <c r="J15" s="13"/>
      <c r="K15" s="13"/>
      <c r="L15" s="13"/>
      <c r="M15" s="13"/>
      <c r="N15" s="13"/>
      <c r="O15" s="13"/>
      <c r="P15" s="14">
        <f>IF(A15="","",SUM(D15:O15))</f>
      </c>
      <c r="Q15" s="15">
        <f>IF(A15="","",ROUND(SUM(D15:O15)*N(C15),2))</f>
      </c>
      <c r="R15" s="15">
        <f>IF(A15="","",IF(OR(B15="Coach (s. 3 no. 26)",B15="Coach in a mini-job"),FreibetragUebungsleiter,IF(B15="Volunteer (s. 3 no. 26a)",FreibetragEhrenamt,0)))</f>
      </c>
      <c r="S15" s="15">
        <f>IF(A15="","",MIN(Q15,R15))</f>
      </c>
      <c r="T15" s="15">
        <f>IF(A15="","",Q15-S15)</f>
      </c>
      <c r="U15" s="14">
        <f>IF(A15="","",IF(OR(B15="Mini-job",B15="Coach in a mini-job"),SUMPRODUCT(--(D15:O15*N(C15)-R15/12&gt;MinijobGrenze*2)),""))</f>
      </c>
      <c r="V15" s="16">
        <f>IF(A15="","",IF(AND(OR(B15="Mini-job",B15="Coach in a mini-job"),N(C15)&lt;Mindestlohn),"below minimum wage",IF(AND(OR(B15="Mini-job",B15="Coach in a mini-job"),N(U15)&gt;0),"month over twice the limit",IF(AND(OR(B15="Mini-job",B15="Coach in a mini-job"),T15&gt;MinijobGrenze*12),"over the annual mini-job limit",IF(AND(NOT(OR(B15="Mini-job",B15="Coach in a mini-job")),B15&lt;&gt;"unpaid",T15&gt;0),"over the allowance: check",IF(AND(OR(B15="Coach (s. 3 no. 26)",B15="Volunteer (s. 3 no. 26a)"),N(C15)&gt;0,N(C15)&lt;Mindestlohn),"hourly rate below minimum wage: check volunteer status",""))))))</f>
      </c>
    </row>
    <row r="16" spans="1:22" x14ac:dyDescent="0.25">
      <c r="A16" s="11"/>
      <c r="B16" s="11"/>
      <c r="C16" s="12"/>
      <c r="D16" s="13"/>
      <c r="E16" s="13"/>
      <c r="F16" s="13"/>
      <c r="G16" s="13"/>
      <c r="H16" s="13"/>
      <c r="I16" s="13"/>
      <c r="J16" s="13"/>
      <c r="K16" s="13"/>
      <c r="L16" s="13"/>
      <c r="M16" s="13"/>
      <c r="N16" s="13"/>
      <c r="O16" s="13"/>
      <c r="P16" s="14">
        <f>IF(A16="","",SUM(D16:O16))</f>
      </c>
      <c r="Q16" s="15">
        <f>IF(A16="","",ROUND(SUM(D16:O16)*N(C16),2))</f>
      </c>
      <c r="R16" s="15">
        <f>IF(A16="","",IF(OR(B16="Coach (s. 3 no. 26)",B16="Coach in a mini-job"),FreibetragUebungsleiter,IF(B16="Volunteer (s. 3 no. 26a)",FreibetragEhrenamt,0)))</f>
      </c>
      <c r="S16" s="15">
        <f>IF(A16="","",MIN(Q16,R16))</f>
      </c>
      <c r="T16" s="15">
        <f>IF(A16="","",Q16-S16)</f>
      </c>
      <c r="U16" s="14">
        <f>IF(A16="","",IF(OR(B16="Mini-job",B16="Coach in a mini-job"),SUMPRODUCT(--(D16:O16*N(C16)-R16/12&gt;MinijobGrenze*2)),""))</f>
      </c>
      <c r="V16" s="16">
        <f>IF(A16="","",IF(AND(OR(B16="Mini-job",B16="Coach in a mini-job"),N(C16)&lt;Mindestlohn),"below minimum wage",IF(AND(OR(B16="Mini-job",B16="Coach in a mini-job"),N(U16)&gt;0),"month over twice the limit",IF(AND(OR(B16="Mini-job",B16="Coach in a mini-job"),T16&gt;MinijobGrenze*12),"over the annual mini-job limit",IF(AND(NOT(OR(B16="Mini-job",B16="Coach in a mini-job")),B16&lt;&gt;"unpaid",T16&gt;0),"over the allowance: check",IF(AND(OR(B16="Coach (s. 3 no. 26)",B16="Volunteer (s. 3 no. 26a)"),N(C16)&gt;0,N(C16)&lt;Mindestlohn),"hourly rate below minimum wage: check volunteer status",""))))))</f>
      </c>
    </row>
    <row r="17" spans="1:22" x14ac:dyDescent="0.25">
      <c r="A17" s="11"/>
      <c r="B17" s="11"/>
      <c r="C17" s="12"/>
      <c r="D17" s="13"/>
      <c r="E17" s="13"/>
      <c r="F17" s="13"/>
      <c r="G17" s="13"/>
      <c r="H17" s="13"/>
      <c r="I17" s="13"/>
      <c r="J17" s="13"/>
      <c r="K17" s="13"/>
      <c r="L17" s="13"/>
      <c r="M17" s="13"/>
      <c r="N17" s="13"/>
      <c r="O17" s="13"/>
      <c r="P17" s="14">
        <f>IF(A17="","",SUM(D17:O17))</f>
      </c>
      <c r="Q17" s="15">
        <f>IF(A17="","",ROUND(SUM(D17:O17)*N(C17),2))</f>
      </c>
      <c r="R17" s="15">
        <f>IF(A17="","",IF(OR(B17="Coach (s. 3 no. 26)",B17="Coach in a mini-job"),FreibetragUebungsleiter,IF(B17="Volunteer (s. 3 no. 26a)",FreibetragEhrenamt,0)))</f>
      </c>
      <c r="S17" s="15">
        <f>IF(A17="","",MIN(Q17,R17))</f>
      </c>
      <c r="T17" s="15">
        <f>IF(A17="","",Q17-S17)</f>
      </c>
      <c r="U17" s="14">
        <f>IF(A17="","",IF(OR(B17="Mini-job",B17="Coach in a mini-job"),SUMPRODUCT(--(D17:O17*N(C17)-R17/12&gt;MinijobGrenze*2)),""))</f>
      </c>
      <c r="V17" s="16">
        <f>IF(A17="","",IF(AND(OR(B17="Mini-job",B17="Coach in a mini-job"),N(C17)&lt;Mindestlohn),"below minimum wage",IF(AND(OR(B17="Mini-job",B17="Coach in a mini-job"),N(U17)&gt;0),"month over twice the limit",IF(AND(OR(B17="Mini-job",B17="Coach in a mini-job"),T17&gt;MinijobGrenze*12),"over the annual mini-job limit",IF(AND(NOT(OR(B17="Mini-job",B17="Coach in a mini-job")),B17&lt;&gt;"unpaid",T17&gt;0),"over the allowance: check",IF(AND(OR(B17="Coach (s. 3 no. 26)",B17="Volunteer (s. 3 no. 26a)"),N(C17)&gt;0,N(C17)&lt;Mindestlohn),"hourly rate below minimum wage: check volunteer status",""))))))</f>
      </c>
    </row>
    <row r="18" spans="1:22" x14ac:dyDescent="0.25">
      <c r="A18" s="11"/>
      <c r="B18" s="11"/>
      <c r="C18" s="12"/>
      <c r="D18" s="13"/>
      <c r="E18" s="13"/>
      <c r="F18" s="13"/>
      <c r="G18" s="13"/>
      <c r="H18" s="13"/>
      <c r="I18" s="13"/>
      <c r="J18" s="13"/>
      <c r="K18" s="13"/>
      <c r="L18" s="13"/>
      <c r="M18" s="13"/>
      <c r="N18" s="13"/>
      <c r="O18" s="13"/>
      <c r="P18" s="14">
        <f>IF(A18="","",SUM(D18:O18))</f>
      </c>
      <c r="Q18" s="15">
        <f>IF(A18="","",ROUND(SUM(D18:O18)*N(C18),2))</f>
      </c>
      <c r="R18" s="15">
        <f>IF(A18="","",IF(OR(B18="Coach (s. 3 no. 26)",B18="Coach in a mini-job"),FreibetragUebungsleiter,IF(B18="Volunteer (s. 3 no. 26a)",FreibetragEhrenamt,0)))</f>
      </c>
      <c r="S18" s="15">
        <f>IF(A18="","",MIN(Q18,R18))</f>
      </c>
      <c r="T18" s="15">
        <f>IF(A18="","",Q18-S18)</f>
      </c>
      <c r="U18" s="14">
        <f>IF(A18="","",IF(OR(B18="Mini-job",B18="Coach in a mini-job"),SUMPRODUCT(--(D18:O18*N(C18)-R18/12&gt;MinijobGrenze*2)),""))</f>
      </c>
      <c r="V18" s="16">
        <f>IF(A18="","",IF(AND(OR(B18="Mini-job",B18="Coach in a mini-job"),N(C18)&lt;Mindestlohn),"below minimum wage",IF(AND(OR(B18="Mini-job",B18="Coach in a mini-job"),N(U18)&gt;0),"month over twice the limit",IF(AND(OR(B18="Mini-job",B18="Coach in a mini-job"),T18&gt;MinijobGrenze*12),"over the annual mini-job limit",IF(AND(NOT(OR(B18="Mini-job",B18="Coach in a mini-job")),B18&lt;&gt;"unpaid",T18&gt;0),"over the allowance: check",IF(AND(OR(B18="Coach (s. 3 no. 26)",B18="Volunteer (s. 3 no. 26a)"),N(C18)&gt;0,N(C18)&lt;Mindestlohn),"hourly rate below minimum wage: check volunteer status",""))))))</f>
      </c>
    </row>
    <row r="19" spans="1:22" x14ac:dyDescent="0.25">
      <c r="A19" s="11"/>
      <c r="B19" s="11"/>
      <c r="C19" s="12"/>
      <c r="D19" s="13"/>
      <c r="E19" s="13"/>
      <c r="F19" s="13"/>
      <c r="G19" s="13"/>
      <c r="H19" s="13"/>
      <c r="I19" s="13"/>
      <c r="J19" s="13"/>
      <c r="K19" s="13"/>
      <c r="L19" s="13"/>
      <c r="M19" s="13"/>
      <c r="N19" s="13"/>
      <c r="O19" s="13"/>
      <c r="P19" s="14">
        <f>IF(A19="","",SUM(D19:O19))</f>
      </c>
      <c r="Q19" s="15">
        <f>IF(A19="","",ROUND(SUM(D19:O19)*N(C19),2))</f>
      </c>
      <c r="R19" s="15">
        <f>IF(A19="","",IF(OR(B19="Coach (s. 3 no. 26)",B19="Coach in a mini-job"),FreibetragUebungsleiter,IF(B19="Volunteer (s. 3 no. 26a)",FreibetragEhrenamt,0)))</f>
      </c>
      <c r="S19" s="15">
        <f>IF(A19="","",MIN(Q19,R19))</f>
      </c>
      <c r="T19" s="15">
        <f>IF(A19="","",Q19-S19)</f>
      </c>
      <c r="U19" s="14">
        <f>IF(A19="","",IF(OR(B19="Mini-job",B19="Coach in a mini-job"),SUMPRODUCT(--(D19:O19*N(C19)-R19/12&gt;MinijobGrenze*2)),""))</f>
      </c>
      <c r="V19" s="16">
        <f>IF(A19="","",IF(AND(OR(B19="Mini-job",B19="Coach in a mini-job"),N(C19)&lt;Mindestlohn),"below minimum wage",IF(AND(OR(B19="Mini-job",B19="Coach in a mini-job"),N(U19)&gt;0),"month over twice the limit",IF(AND(OR(B19="Mini-job",B19="Coach in a mini-job"),T19&gt;MinijobGrenze*12),"over the annual mini-job limit",IF(AND(NOT(OR(B19="Mini-job",B19="Coach in a mini-job")),B19&lt;&gt;"unpaid",T19&gt;0),"over the allowance: check",IF(AND(OR(B19="Coach (s. 3 no. 26)",B19="Volunteer (s. 3 no. 26a)"),N(C19)&gt;0,N(C19)&lt;Mindestlohn),"hourly rate below minimum wage: check volunteer status",""))))))</f>
      </c>
    </row>
    <row r="20" spans="1:22" x14ac:dyDescent="0.25">
      <c r="A20" s="11"/>
      <c r="B20" s="11"/>
      <c r="C20" s="12"/>
      <c r="D20" s="13"/>
      <c r="E20" s="13"/>
      <c r="F20" s="13"/>
      <c r="G20" s="13"/>
      <c r="H20" s="13"/>
      <c r="I20" s="13"/>
      <c r="J20" s="13"/>
      <c r="K20" s="13"/>
      <c r="L20" s="13"/>
      <c r="M20" s="13"/>
      <c r="N20" s="13"/>
      <c r="O20" s="13"/>
      <c r="P20" s="14">
        <f>IF(A20="","",SUM(D20:O20))</f>
      </c>
      <c r="Q20" s="15">
        <f>IF(A20="","",ROUND(SUM(D20:O20)*N(C20),2))</f>
      </c>
      <c r="R20" s="15">
        <f>IF(A20="","",IF(OR(B20="Coach (s. 3 no. 26)",B20="Coach in a mini-job"),FreibetragUebungsleiter,IF(B20="Volunteer (s. 3 no. 26a)",FreibetragEhrenamt,0)))</f>
      </c>
      <c r="S20" s="15">
        <f>IF(A20="","",MIN(Q20,R20))</f>
      </c>
      <c r="T20" s="15">
        <f>IF(A20="","",Q20-S20)</f>
      </c>
      <c r="U20" s="14">
        <f>IF(A20="","",IF(OR(B20="Mini-job",B20="Coach in a mini-job"),SUMPRODUCT(--(D20:O20*N(C20)-R20/12&gt;MinijobGrenze*2)),""))</f>
      </c>
      <c r="V20" s="16">
        <f>IF(A20="","",IF(AND(OR(B20="Mini-job",B20="Coach in a mini-job"),N(C20)&lt;Mindestlohn),"below minimum wage",IF(AND(OR(B20="Mini-job",B20="Coach in a mini-job"),N(U20)&gt;0),"month over twice the limit",IF(AND(OR(B20="Mini-job",B20="Coach in a mini-job"),T20&gt;MinijobGrenze*12),"over the annual mini-job limit",IF(AND(NOT(OR(B20="Mini-job",B20="Coach in a mini-job")),B20&lt;&gt;"unpaid",T20&gt;0),"over the allowance: check",IF(AND(OR(B20="Coach (s. 3 no. 26)",B20="Volunteer (s. 3 no. 26a)"),N(C20)&gt;0,N(C20)&lt;Mindestlohn),"hourly rate below minimum wage: check volunteer status",""))))))</f>
      </c>
    </row>
    <row r="21" spans="1:22" x14ac:dyDescent="0.25">
      <c r="A21" s="11"/>
      <c r="B21" s="11"/>
      <c r="C21" s="12"/>
      <c r="D21" s="13"/>
      <c r="E21" s="13"/>
      <c r="F21" s="13"/>
      <c r="G21" s="13"/>
      <c r="H21" s="13"/>
      <c r="I21" s="13"/>
      <c r="J21" s="13"/>
      <c r="K21" s="13"/>
      <c r="L21" s="13"/>
      <c r="M21" s="13"/>
      <c r="N21" s="13"/>
      <c r="O21" s="13"/>
      <c r="P21" s="14">
        <f>IF(A21="","",SUM(D21:O21))</f>
      </c>
      <c r="Q21" s="15">
        <f>IF(A21="","",ROUND(SUM(D21:O21)*N(C21),2))</f>
      </c>
      <c r="R21" s="15">
        <f>IF(A21="","",IF(OR(B21="Coach (s. 3 no. 26)",B21="Coach in a mini-job"),FreibetragUebungsleiter,IF(B21="Volunteer (s. 3 no. 26a)",FreibetragEhrenamt,0)))</f>
      </c>
      <c r="S21" s="15">
        <f>IF(A21="","",MIN(Q21,R21))</f>
      </c>
      <c r="T21" s="15">
        <f>IF(A21="","",Q21-S21)</f>
      </c>
      <c r="U21" s="14">
        <f>IF(A21="","",IF(OR(B21="Mini-job",B21="Coach in a mini-job"),SUMPRODUCT(--(D21:O21*N(C21)-R21/12&gt;MinijobGrenze*2)),""))</f>
      </c>
      <c r="V21" s="16">
        <f>IF(A21="","",IF(AND(OR(B21="Mini-job",B21="Coach in a mini-job"),N(C21)&lt;Mindestlohn),"below minimum wage",IF(AND(OR(B21="Mini-job",B21="Coach in a mini-job"),N(U21)&gt;0),"month over twice the limit",IF(AND(OR(B21="Mini-job",B21="Coach in a mini-job"),T21&gt;MinijobGrenze*12),"over the annual mini-job limit",IF(AND(NOT(OR(B21="Mini-job",B21="Coach in a mini-job")),B21&lt;&gt;"unpaid",T21&gt;0),"over the allowance: check",IF(AND(OR(B21="Coach (s. 3 no. 26)",B21="Volunteer (s. 3 no. 26a)"),N(C21)&gt;0,N(C21)&lt;Mindestlohn),"hourly rate below minimum wage: check volunteer status",""))))))</f>
      </c>
    </row>
    <row r="22" spans="1:22" x14ac:dyDescent="0.25">
      <c r="A22" s="11"/>
      <c r="B22" s="11"/>
      <c r="C22" s="12"/>
      <c r="D22" s="13"/>
      <c r="E22" s="13"/>
      <c r="F22" s="13"/>
      <c r="G22" s="13"/>
      <c r="H22" s="13"/>
      <c r="I22" s="13"/>
      <c r="J22" s="13"/>
      <c r="K22" s="13"/>
      <c r="L22" s="13"/>
      <c r="M22" s="13"/>
      <c r="N22" s="13"/>
      <c r="O22" s="13"/>
      <c r="P22" s="14">
        <f>IF(A22="","",SUM(D22:O22))</f>
      </c>
      <c r="Q22" s="15">
        <f>IF(A22="","",ROUND(SUM(D22:O22)*N(C22),2))</f>
      </c>
      <c r="R22" s="15">
        <f>IF(A22="","",IF(OR(B22="Coach (s. 3 no. 26)",B22="Coach in a mini-job"),FreibetragUebungsleiter,IF(B22="Volunteer (s. 3 no. 26a)",FreibetragEhrenamt,0)))</f>
      </c>
      <c r="S22" s="15">
        <f>IF(A22="","",MIN(Q22,R22))</f>
      </c>
      <c r="T22" s="15">
        <f>IF(A22="","",Q22-S22)</f>
      </c>
      <c r="U22" s="14">
        <f>IF(A22="","",IF(OR(B22="Mini-job",B22="Coach in a mini-job"),SUMPRODUCT(--(D22:O22*N(C22)-R22/12&gt;MinijobGrenze*2)),""))</f>
      </c>
      <c r="V22" s="16">
        <f>IF(A22="","",IF(AND(OR(B22="Mini-job",B22="Coach in a mini-job"),N(C22)&lt;Mindestlohn),"below minimum wage",IF(AND(OR(B22="Mini-job",B22="Coach in a mini-job"),N(U22)&gt;0),"month over twice the limit",IF(AND(OR(B22="Mini-job",B22="Coach in a mini-job"),T22&gt;MinijobGrenze*12),"over the annual mini-job limit",IF(AND(NOT(OR(B22="Mini-job",B22="Coach in a mini-job")),B22&lt;&gt;"unpaid",T22&gt;0),"over the allowance: check",IF(AND(OR(B22="Coach (s. 3 no. 26)",B22="Volunteer (s. 3 no. 26a)"),N(C22)&gt;0,N(C22)&lt;Mindestlohn),"hourly rate below minimum wage: check volunteer status",""))))))</f>
      </c>
    </row>
    <row r="23" spans="1:22" x14ac:dyDescent="0.25">
      <c r="A23" s="11"/>
      <c r="B23" s="11"/>
      <c r="C23" s="12"/>
      <c r="D23" s="13"/>
      <c r="E23" s="13"/>
      <c r="F23" s="13"/>
      <c r="G23" s="13"/>
      <c r="H23" s="13"/>
      <c r="I23" s="13"/>
      <c r="J23" s="13"/>
      <c r="K23" s="13"/>
      <c r="L23" s="13"/>
      <c r="M23" s="13"/>
      <c r="N23" s="13"/>
      <c r="O23" s="13"/>
      <c r="P23" s="14">
        <f>IF(A23="","",SUM(D23:O23))</f>
      </c>
      <c r="Q23" s="15">
        <f>IF(A23="","",ROUND(SUM(D23:O23)*N(C23),2))</f>
      </c>
      <c r="R23" s="15">
        <f>IF(A23="","",IF(OR(B23="Coach (s. 3 no. 26)",B23="Coach in a mini-job"),FreibetragUebungsleiter,IF(B23="Volunteer (s. 3 no. 26a)",FreibetragEhrenamt,0)))</f>
      </c>
      <c r="S23" s="15">
        <f>IF(A23="","",MIN(Q23,R23))</f>
      </c>
      <c r="T23" s="15">
        <f>IF(A23="","",Q23-S23)</f>
      </c>
      <c r="U23" s="14">
        <f>IF(A23="","",IF(OR(B23="Mini-job",B23="Coach in a mini-job"),SUMPRODUCT(--(D23:O23*N(C23)-R23/12&gt;MinijobGrenze*2)),""))</f>
      </c>
      <c r="V23" s="16">
        <f>IF(A23="","",IF(AND(OR(B23="Mini-job",B23="Coach in a mini-job"),N(C23)&lt;Mindestlohn),"below minimum wage",IF(AND(OR(B23="Mini-job",B23="Coach in a mini-job"),N(U23)&gt;0),"month over twice the limit",IF(AND(OR(B23="Mini-job",B23="Coach in a mini-job"),T23&gt;MinijobGrenze*12),"over the annual mini-job limit",IF(AND(NOT(OR(B23="Mini-job",B23="Coach in a mini-job")),B23&lt;&gt;"unpaid",T23&gt;0),"over the allowance: check",IF(AND(OR(B23="Coach (s. 3 no. 26)",B23="Volunteer (s. 3 no. 26a)"),N(C23)&gt;0,N(C23)&lt;Mindestlohn),"hourly rate below minimum wage: check volunteer status",""))))))</f>
      </c>
    </row>
    <row r="24" spans="1:22" x14ac:dyDescent="0.25">
      <c r="A24" s="11"/>
      <c r="B24" s="11"/>
      <c r="C24" s="12"/>
      <c r="D24" s="13"/>
      <c r="E24" s="13"/>
      <c r="F24" s="13"/>
      <c r="G24" s="13"/>
      <c r="H24" s="13"/>
      <c r="I24" s="13"/>
      <c r="J24" s="13"/>
      <c r="K24" s="13"/>
      <c r="L24" s="13"/>
      <c r="M24" s="13"/>
      <c r="N24" s="13"/>
      <c r="O24" s="13"/>
      <c r="P24" s="14">
        <f>IF(A24="","",SUM(D24:O24))</f>
      </c>
      <c r="Q24" s="15">
        <f>IF(A24="","",ROUND(SUM(D24:O24)*N(C24),2))</f>
      </c>
      <c r="R24" s="15">
        <f>IF(A24="","",IF(OR(B24="Coach (s. 3 no. 26)",B24="Coach in a mini-job"),FreibetragUebungsleiter,IF(B24="Volunteer (s. 3 no. 26a)",FreibetragEhrenamt,0)))</f>
      </c>
      <c r="S24" s="15">
        <f>IF(A24="","",MIN(Q24,R24))</f>
      </c>
      <c r="T24" s="15">
        <f>IF(A24="","",Q24-S24)</f>
      </c>
      <c r="U24" s="14">
        <f>IF(A24="","",IF(OR(B24="Mini-job",B24="Coach in a mini-job"),SUMPRODUCT(--(D24:O24*N(C24)-R24/12&gt;MinijobGrenze*2)),""))</f>
      </c>
      <c r="V24" s="16">
        <f>IF(A24="","",IF(AND(OR(B24="Mini-job",B24="Coach in a mini-job"),N(C24)&lt;Mindestlohn),"below minimum wage",IF(AND(OR(B24="Mini-job",B24="Coach in a mini-job"),N(U24)&gt;0),"month over twice the limit",IF(AND(OR(B24="Mini-job",B24="Coach in a mini-job"),T24&gt;MinijobGrenze*12),"over the annual mini-job limit",IF(AND(NOT(OR(B24="Mini-job",B24="Coach in a mini-job")),B24&lt;&gt;"unpaid",T24&gt;0),"over the allowance: check",IF(AND(OR(B24="Coach (s. 3 no. 26)",B24="Volunteer (s. 3 no. 26a)"),N(C24)&gt;0,N(C24)&lt;Mindestlohn),"hourly rate below minimum wage: check volunteer status",""))))))</f>
      </c>
    </row>
    <row r="25" spans="1:22" x14ac:dyDescent="0.25">
      <c r="A25" s="11"/>
      <c r="B25" s="11"/>
      <c r="C25" s="12"/>
      <c r="D25" s="13"/>
      <c r="E25" s="13"/>
      <c r="F25" s="13"/>
      <c r="G25" s="13"/>
      <c r="H25" s="13"/>
      <c r="I25" s="13"/>
      <c r="J25" s="13"/>
      <c r="K25" s="13"/>
      <c r="L25" s="13"/>
      <c r="M25" s="13"/>
      <c r="N25" s="13"/>
      <c r="O25" s="13"/>
      <c r="P25" s="14">
        <f>IF(A25="","",SUM(D25:O25))</f>
      </c>
      <c r="Q25" s="15">
        <f>IF(A25="","",ROUND(SUM(D25:O25)*N(C25),2))</f>
      </c>
      <c r="R25" s="15">
        <f>IF(A25="","",IF(OR(B25="Coach (s. 3 no. 26)",B25="Coach in a mini-job"),FreibetragUebungsleiter,IF(B25="Volunteer (s. 3 no. 26a)",FreibetragEhrenamt,0)))</f>
      </c>
      <c r="S25" s="15">
        <f>IF(A25="","",MIN(Q25,R25))</f>
      </c>
      <c r="T25" s="15">
        <f>IF(A25="","",Q25-S25)</f>
      </c>
      <c r="U25" s="14">
        <f>IF(A25="","",IF(OR(B25="Mini-job",B25="Coach in a mini-job"),SUMPRODUCT(--(D25:O25*N(C25)-R25/12&gt;MinijobGrenze*2)),""))</f>
      </c>
      <c r="V25" s="16">
        <f>IF(A25="","",IF(AND(OR(B25="Mini-job",B25="Coach in a mini-job"),N(C25)&lt;Mindestlohn),"below minimum wage",IF(AND(OR(B25="Mini-job",B25="Coach in a mini-job"),N(U25)&gt;0),"month over twice the limit",IF(AND(OR(B25="Mini-job",B25="Coach in a mini-job"),T25&gt;MinijobGrenze*12),"over the annual mini-job limit",IF(AND(NOT(OR(B25="Mini-job",B25="Coach in a mini-job")),B25&lt;&gt;"unpaid",T25&gt;0),"over the allowance: check",IF(AND(OR(B25="Coach (s. 3 no. 26)",B25="Volunteer (s. 3 no. 26a)"),N(C25)&gt;0,N(C25)&lt;Mindestlohn),"hourly rate below minimum wage: check volunteer status",""))))))</f>
      </c>
    </row>
    <row r="26" spans="1:22" x14ac:dyDescent="0.25">
      <c r="A26" s="11"/>
      <c r="B26" s="11"/>
      <c r="C26" s="12"/>
      <c r="D26" s="13"/>
      <c r="E26" s="13"/>
      <c r="F26" s="13"/>
      <c r="G26" s="13"/>
      <c r="H26" s="13"/>
      <c r="I26" s="13"/>
      <c r="J26" s="13"/>
      <c r="K26" s="13"/>
      <c r="L26" s="13"/>
      <c r="M26" s="13"/>
      <c r="N26" s="13"/>
      <c r="O26" s="13"/>
      <c r="P26" s="14">
        <f>IF(A26="","",SUM(D26:O26))</f>
      </c>
      <c r="Q26" s="15">
        <f>IF(A26="","",ROUND(SUM(D26:O26)*N(C26),2))</f>
      </c>
      <c r="R26" s="15">
        <f>IF(A26="","",IF(OR(B26="Coach (s. 3 no. 26)",B26="Coach in a mini-job"),FreibetragUebungsleiter,IF(B26="Volunteer (s. 3 no. 26a)",FreibetragEhrenamt,0)))</f>
      </c>
      <c r="S26" s="15">
        <f>IF(A26="","",MIN(Q26,R26))</f>
      </c>
      <c r="T26" s="15">
        <f>IF(A26="","",Q26-S26)</f>
      </c>
      <c r="U26" s="14">
        <f>IF(A26="","",IF(OR(B26="Mini-job",B26="Coach in a mini-job"),SUMPRODUCT(--(D26:O26*N(C26)-R26/12&gt;MinijobGrenze*2)),""))</f>
      </c>
      <c r="V26" s="16">
        <f>IF(A26="","",IF(AND(OR(B26="Mini-job",B26="Coach in a mini-job"),N(C26)&lt;Mindestlohn),"below minimum wage",IF(AND(OR(B26="Mini-job",B26="Coach in a mini-job"),N(U26)&gt;0),"month over twice the limit",IF(AND(OR(B26="Mini-job",B26="Coach in a mini-job"),T26&gt;MinijobGrenze*12),"over the annual mini-job limit",IF(AND(NOT(OR(B26="Mini-job",B26="Coach in a mini-job")),B26&lt;&gt;"unpaid",T26&gt;0),"over the allowance: check",IF(AND(OR(B26="Coach (s. 3 no. 26)",B26="Volunteer (s. 3 no. 26a)"),N(C26)&gt;0,N(C26)&lt;Mindestlohn),"hourly rate below minimum wage: check volunteer status",""))))))</f>
      </c>
    </row>
    <row r="27" spans="1:22" x14ac:dyDescent="0.25">
      <c r="A27" s="11"/>
      <c r="B27" s="11"/>
      <c r="C27" s="12"/>
      <c r="D27" s="13"/>
      <c r="E27" s="13"/>
      <c r="F27" s="13"/>
      <c r="G27" s="13"/>
      <c r="H27" s="13"/>
      <c r="I27" s="13"/>
      <c r="J27" s="13"/>
      <c r="K27" s="13"/>
      <c r="L27" s="13"/>
      <c r="M27" s="13"/>
      <c r="N27" s="13"/>
      <c r="O27" s="13"/>
      <c r="P27" s="14">
        <f>IF(A27="","",SUM(D27:O27))</f>
      </c>
      <c r="Q27" s="15">
        <f>IF(A27="","",ROUND(SUM(D27:O27)*N(C27),2))</f>
      </c>
      <c r="R27" s="15">
        <f>IF(A27="","",IF(OR(B27="Coach (s. 3 no. 26)",B27="Coach in a mini-job"),FreibetragUebungsleiter,IF(B27="Volunteer (s. 3 no. 26a)",FreibetragEhrenamt,0)))</f>
      </c>
      <c r="S27" s="15">
        <f>IF(A27="","",MIN(Q27,R27))</f>
      </c>
      <c r="T27" s="15">
        <f>IF(A27="","",Q27-S27)</f>
      </c>
      <c r="U27" s="14">
        <f>IF(A27="","",IF(OR(B27="Mini-job",B27="Coach in a mini-job"),SUMPRODUCT(--(D27:O27*N(C27)-R27/12&gt;MinijobGrenze*2)),""))</f>
      </c>
      <c r="V27" s="16">
        <f>IF(A27="","",IF(AND(OR(B27="Mini-job",B27="Coach in a mini-job"),N(C27)&lt;Mindestlohn),"below minimum wage",IF(AND(OR(B27="Mini-job",B27="Coach in a mini-job"),N(U27)&gt;0),"month over twice the limit",IF(AND(OR(B27="Mini-job",B27="Coach in a mini-job"),T27&gt;MinijobGrenze*12),"over the annual mini-job limit",IF(AND(NOT(OR(B27="Mini-job",B27="Coach in a mini-job")),B27&lt;&gt;"unpaid",T27&gt;0),"over the allowance: check",IF(AND(OR(B27="Coach (s. 3 no. 26)",B27="Volunteer (s. 3 no. 26a)"),N(C27)&gt;0,N(C27)&lt;Mindestlohn),"hourly rate below minimum wage: check volunteer status",""))))))</f>
      </c>
    </row>
    <row r="28" spans="1:22" x14ac:dyDescent="0.25">
      <c r="A28" s="11"/>
      <c r="B28" s="11"/>
      <c r="C28" s="12"/>
      <c r="D28" s="13"/>
      <c r="E28" s="13"/>
      <c r="F28" s="13"/>
      <c r="G28" s="13"/>
      <c r="H28" s="13"/>
      <c r="I28" s="13"/>
      <c r="J28" s="13"/>
      <c r="K28" s="13"/>
      <c r="L28" s="13"/>
      <c r="M28" s="13"/>
      <c r="N28" s="13"/>
      <c r="O28" s="13"/>
      <c r="P28" s="14">
        <f>IF(A28="","",SUM(D28:O28))</f>
      </c>
      <c r="Q28" s="15">
        <f>IF(A28="","",ROUND(SUM(D28:O28)*N(C28),2))</f>
      </c>
      <c r="R28" s="15">
        <f>IF(A28="","",IF(OR(B28="Coach (s. 3 no. 26)",B28="Coach in a mini-job"),FreibetragUebungsleiter,IF(B28="Volunteer (s. 3 no. 26a)",FreibetragEhrenamt,0)))</f>
      </c>
      <c r="S28" s="15">
        <f>IF(A28="","",MIN(Q28,R28))</f>
      </c>
      <c r="T28" s="15">
        <f>IF(A28="","",Q28-S28)</f>
      </c>
      <c r="U28" s="14">
        <f>IF(A28="","",IF(OR(B28="Mini-job",B28="Coach in a mini-job"),SUMPRODUCT(--(D28:O28*N(C28)-R28/12&gt;MinijobGrenze*2)),""))</f>
      </c>
      <c r="V28" s="16">
        <f>IF(A28="","",IF(AND(OR(B28="Mini-job",B28="Coach in a mini-job"),N(C28)&lt;Mindestlohn),"below minimum wage",IF(AND(OR(B28="Mini-job",B28="Coach in a mini-job"),N(U28)&gt;0),"month over twice the limit",IF(AND(OR(B28="Mini-job",B28="Coach in a mini-job"),T28&gt;MinijobGrenze*12),"over the annual mini-job limit",IF(AND(NOT(OR(B28="Mini-job",B28="Coach in a mini-job")),B28&lt;&gt;"unpaid",T28&gt;0),"over the allowance: check",IF(AND(OR(B28="Coach (s. 3 no. 26)",B28="Volunteer (s. 3 no. 26a)"),N(C28)&gt;0,N(C28)&lt;Mindestlohn),"hourly rate below minimum wage: check volunteer status",""))))))</f>
      </c>
    </row>
    <row r="29" spans="1:22" x14ac:dyDescent="0.25">
      <c r="A29" s="11"/>
      <c r="B29" s="11"/>
      <c r="C29" s="12"/>
      <c r="D29" s="13"/>
      <c r="E29" s="13"/>
      <c r="F29" s="13"/>
      <c r="G29" s="13"/>
      <c r="H29" s="13"/>
      <c r="I29" s="13"/>
      <c r="J29" s="13"/>
      <c r="K29" s="13"/>
      <c r="L29" s="13"/>
      <c r="M29" s="13"/>
      <c r="N29" s="13"/>
      <c r="O29" s="13"/>
      <c r="P29" s="14">
        <f>IF(A29="","",SUM(D29:O29))</f>
      </c>
      <c r="Q29" s="15">
        <f>IF(A29="","",ROUND(SUM(D29:O29)*N(C29),2))</f>
      </c>
      <c r="R29" s="15">
        <f>IF(A29="","",IF(OR(B29="Coach (s. 3 no. 26)",B29="Coach in a mini-job"),FreibetragUebungsleiter,IF(B29="Volunteer (s. 3 no. 26a)",FreibetragEhrenamt,0)))</f>
      </c>
      <c r="S29" s="15">
        <f>IF(A29="","",MIN(Q29,R29))</f>
      </c>
      <c r="T29" s="15">
        <f>IF(A29="","",Q29-S29)</f>
      </c>
      <c r="U29" s="14">
        <f>IF(A29="","",IF(OR(B29="Mini-job",B29="Coach in a mini-job"),SUMPRODUCT(--(D29:O29*N(C29)-R29/12&gt;MinijobGrenze*2)),""))</f>
      </c>
      <c r="V29" s="16">
        <f>IF(A29="","",IF(AND(OR(B29="Mini-job",B29="Coach in a mini-job"),N(C29)&lt;Mindestlohn),"below minimum wage",IF(AND(OR(B29="Mini-job",B29="Coach in a mini-job"),N(U29)&gt;0),"month over twice the limit",IF(AND(OR(B29="Mini-job",B29="Coach in a mini-job"),T29&gt;MinijobGrenze*12),"over the annual mini-job limit",IF(AND(NOT(OR(B29="Mini-job",B29="Coach in a mini-job")),B29&lt;&gt;"unpaid",T29&gt;0),"over the allowance: check",IF(AND(OR(B29="Coach (s. 3 no. 26)",B29="Volunteer (s. 3 no. 26a)"),N(C29)&gt;0,N(C29)&lt;Mindestlohn),"hourly rate below minimum wage: check volunteer status",""))))))</f>
      </c>
    </row>
    <row r="30" spans="1:22" x14ac:dyDescent="0.25">
      <c r="A30" s="11"/>
      <c r="B30" s="11"/>
      <c r="C30" s="12"/>
      <c r="D30" s="13"/>
      <c r="E30" s="13"/>
      <c r="F30" s="13"/>
      <c r="G30" s="13"/>
      <c r="H30" s="13"/>
      <c r="I30" s="13"/>
      <c r="J30" s="13"/>
      <c r="K30" s="13"/>
      <c r="L30" s="13"/>
      <c r="M30" s="13"/>
      <c r="N30" s="13"/>
      <c r="O30" s="13"/>
      <c r="P30" s="14">
        <f>IF(A30="","",SUM(D30:O30))</f>
      </c>
      <c r="Q30" s="15">
        <f>IF(A30="","",ROUND(SUM(D30:O30)*N(C30),2))</f>
      </c>
      <c r="R30" s="15">
        <f>IF(A30="","",IF(OR(B30="Coach (s. 3 no. 26)",B30="Coach in a mini-job"),FreibetragUebungsleiter,IF(B30="Volunteer (s. 3 no. 26a)",FreibetragEhrenamt,0)))</f>
      </c>
      <c r="S30" s="15">
        <f>IF(A30="","",MIN(Q30,R30))</f>
      </c>
      <c r="T30" s="15">
        <f>IF(A30="","",Q30-S30)</f>
      </c>
      <c r="U30" s="14">
        <f>IF(A30="","",IF(OR(B30="Mini-job",B30="Coach in a mini-job"),SUMPRODUCT(--(D30:O30*N(C30)-R30/12&gt;MinijobGrenze*2)),""))</f>
      </c>
      <c r="V30" s="16">
        <f>IF(A30="","",IF(AND(OR(B30="Mini-job",B30="Coach in a mini-job"),N(C30)&lt;Mindestlohn),"below minimum wage",IF(AND(OR(B30="Mini-job",B30="Coach in a mini-job"),N(U30)&gt;0),"month over twice the limit",IF(AND(OR(B30="Mini-job",B30="Coach in a mini-job"),T30&gt;MinijobGrenze*12),"over the annual mini-job limit",IF(AND(NOT(OR(B30="Mini-job",B30="Coach in a mini-job")),B30&lt;&gt;"unpaid",T30&gt;0),"over the allowance: check",IF(AND(OR(B30="Coach (s. 3 no. 26)",B30="Volunteer (s. 3 no. 26a)"),N(C30)&gt;0,N(C30)&lt;Mindestlohn),"hourly rate below minimum wage: check volunteer status",""))))))</f>
      </c>
    </row>
    <row r="32" ht="28" customHeight="1" spans="1:22" x14ac:dyDescent="0.25">
      <c r="A32" s="17" t="s">
        <v>59</v>
      </c>
      <c r="B32" s="17"/>
      <c r="C32" s="17"/>
      <c r="D32" s="17"/>
      <c r="E32" s="17"/>
      <c r="F32" s="17"/>
      <c r="G32" s="17"/>
      <c r="H32" s="17"/>
      <c r="I32" s="17"/>
      <c r="J32" s="17"/>
      <c r="K32" s="17"/>
      <c r="L32" s="17"/>
      <c r="M32" s="17"/>
      <c r="N32" s="17"/>
      <c r="O32" s="17"/>
      <c r="P32" s="17"/>
      <c r="Q32" s="17"/>
      <c r="R32" s="17"/>
      <c r="S32" s="17"/>
      <c r="T32" s="17"/>
      <c r="U32" s="17"/>
      <c r="V32" s="17"/>
    </row>
    <row r="33" ht="28" customHeight="1" spans="1:22" x14ac:dyDescent="0.25">
      <c r="A33" s="17" t="s">
        <v>60</v>
      </c>
      <c r="B33" s="17"/>
      <c r="C33" s="17"/>
      <c r="D33" s="17"/>
      <c r="E33" s="17"/>
      <c r="F33" s="17"/>
      <c r="G33" s="17"/>
      <c r="H33" s="17"/>
      <c r="I33" s="17"/>
      <c r="J33" s="17"/>
      <c r="K33" s="17"/>
      <c r="L33" s="17"/>
      <c r="M33" s="17"/>
      <c r="N33" s="17"/>
      <c r="O33" s="17"/>
      <c r="P33" s="17"/>
      <c r="Q33" s="17"/>
      <c r="R33" s="17"/>
      <c r="S33" s="17"/>
      <c r="T33" s="17"/>
      <c r="U33" s="17"/>
      <c r="V33" s="17"/>
    </row>
    <row r="35" spans="1:1" x14ac:dyDescent="0.25">
      <c r="A35" s="6" t="s">
        <v>16</v>
      </c>
    </row>
  </sheetData>
  <mergeCells count="4">
    <mergeCell ref="A2:V2"/>
    <mergeCell ref="A3:V3"/>
    <mergeCell ref="A32:V32"/>
    <mergeCell ref="A33:V33"/>
  </mergeCells>
  <conditionalFormatting sqref="V6:V30">
    <cfRule type="expression" dxfId="0" priority="1">
      <formula>LEN(V6)&gt;0</formula>
    </cfRule>
  </conditionalFormatting>
  <conditionalFormatting sqref="U6:U30">
    <cfRule type="expression" dxfId="1" priority="2">
      <formula>N(U6)&gt;0</formula>
    </cfRule>
  </conditionalFormatting>
  <dataValidations count="2">
    <dataValidation type="list" allowBlank="1" sqref="B10:B30">
      <formula1>"Mini-job,Coach (s. 3 no. 26),Volunteer (s. 3 no. 26a),Coach in a mini-job,unpaid"</formula1>
    </dataValidation>
    <dataValidation type="list" allowBlank="1" sqref="B6:B30">
      <formula1>"Mini-job,Coach (s. 3 no. 26),Volunteer (s. 3 no. 26a),Coach in a mini-job,unpaid"</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I67"/>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24" customWidth="1"/>
    <col min="3" max="3" width="22" customWidth="1"/>
    <col min="4" max="4" width="20" customWidth="1"/>
    <col min="5" max="5" width="22" customWidth="1"/>
    <col min="6" max="7" width="8" customWidth="1"/>
    <col min="9" max="9" width="24" customWidth="1"/>
  </cols>
  <sheetData>
    <row r="1" ht="24" customHeight="1" x14ac:dyDescent="0.25"/>
    <row r="2" ht="24" customHeight="1" spans="1:9" x14ac:dyDescent="0.25">
      <c r="A2" s="7" t="s">
        <v>61</v>
      </c>
      <c r="B2" s="7"/>
      <c r="C2" s="7"/>
      <c r="D2" s="7"/>
      <c r="E2" s="7"/>
      <c r="F2" s="7"/>
      <c r="G2" s="7"/>
      <c r="H2" s="7"/>
      <c r="I2" s="7"/>
    </row>
    <row r="3" ht="16" customHeight="1" spans="1:9" x14ac:dyDescent="0.25">
      <c r="A3" s="2" t="s">
        <v>62</v>
      </c>
      <c r="B3" s="2"/>
      <c r="C3" s="2"/>
      <c r="D3" s="2"/>
      <c r="E3" s="2"/>
      <c r="F3" s="2"/>
      <c r="G3" s="2"/>
      <c r="H3" s="2"/>
      <c r="I3" s="2"/>
    </row>
    <row r="5" spans="1:9" x14ac:dyDescent="0.25">
      <c r="A5" s="18" t="s">
        <v>63</v>
      </c>
      <c r="B5" s="18" t="s">
        <v>64</v>
      </c>
      <c r="C5" s="18" t="s">
        <v>65</v>
      </c>
      <c r="D5" s="18" t="s">
        <v>31</v>
      </c>
      <c r="E5" s="18" t="s">
        <v>32</v>
      </c>
      <c r="F5" s="18" t="s">
        <v>66</v>
      </c>
      <c r="G5" s="18" t="s">
        <v>67</v>
      </c>
      <c r="H5" s="18" t="s">
        <v>68</v>
      </c>
      <c r="I5" s="18" t="s">
        <v>69</v>
      </c>
    </row>
    <row r="6" spans="1:9" x14ac:dyDescent="0.25">
      <c r="A6" s="19">
        <v>46333</v>
      </c>
      <c r="B6" s="20" t="s">
        <v>70</v>
      </c>
      <c r="C6" s="20" t="s">
        <v>71</v>
      </c>
      <c r="D6" s="20" t="s">
        <v>53</v>
      </c>
      <c r="E6" s="16">
        <f>IF(D6="","",IFERROR(VLOOKUP(D6,'People and year'!$A$6:$B$30,2,FALSE),"not in People"))</f>
      </c>
      <c r="F6" s="21">
        <v>0.3333333333333333</v>
      </c>
      <c r="G6" s="21">
        <v>0.4166666666666667</v>
      </c>
      <c r="H6" s="22">
        <f>IF(AND(ISNUMBER(F6),ISNUMBER(G6)),ROUND((IF(G6&lt;=F6,G6+1,G6)-F6)*24,2),"")</f>
      </c>
      <c r="I6" s="20"/>
    </row>
    <row r="7" spans="1:9" x14ac:dyDescent="0.25">
      <c r="A7" s="19">
        <v>46333</v>
      </c>
      <c r="B7" s="20" t="s">
        <v>70</v>
      </c>
      <c r="C7" s="20" t="s">
        <v>72</v>
      </c>
      <c r="D7" s="20" t="s">
        <v>57</v>
      </c>
      <c r="E7" s="16">
        <f>IF(D7="","",IFERROR(VLOOKUP(D7,'People and year'!$A$6:$B$30,2,FALSE),"not in People"))</f>
      </c>
      <c r="F7" s="21">
        <v>0.4166666666666667</v>
      </c>
      <c r="G7" s="21">
        <v>0.5833333333333334</v>
      </c>
      <c r="H7" s="22">
        <f>IF(AND(ISNUMBER(F7),ISNUMBER(G7)),ROUND((IF(G7&lt;=F7,G7+1,G7)-F7)*24,2),"")</f>
      </c>
      <c r="I7" s="20"/>
    </row>
    <row r="8" spans="1:9" x14ac:dyDescent="0.25">
      <c r="A8" s="19">
        <v>46334</v>
      </c>
      <c r="B8" s="20" t="s">
        <v>73</v>
      </c>
      <c r="C8" s="20" t="s">
        <v>74</v>
      </c>
      <c r="D8" s="20" t="s">
        <v>55</v>
      </c>
      <c r="E8" s="16">
        <f>IF(D8="","",IFERROR(VLOOKUP(D8,'People and year'!$A$6:$B$30,2,FALSE),"not in People"))</f>
      </c>
      <c r="F8" s="21">
        <v>0.7083333333333334</v>
      </c>
      <c r="G8" s="21">
        <v>0.7916666666666666</v>
      </c>
      <c r="H8" s="22">
        <f>IF(AND(ISNUMBER(F8),ISNUMBER(G8)),ROUND((IF(G8&lt;=F8,G8+1,G8)-F8)*24,2),"")</f>
      </c>
      <c r="I8" s="20"/>
    </row>
    <row r="9" spans="1:9" x14ac:dyDescent="0.25">
      <c r="A9" s="19"/>
      <c r="B9" s="20"/>
      <c r="C9" s="20"/>
      <c r="D9" s="20"/>
      <c r="E9" s="16">
        <f>IF(D9="","",IFERROR(VLOOKUP(D9,'People and year'!$A$6:$B$30,2,FALSE),"not in People"))</f>
      </c>
      <c r="F9" s="21"/>
      <c r="G9" s="21"/>
      <c r="H9" s="22">
        <f>IF(AND(ISNUMBER(F9),ISNUMBER(G9)),ROUND((IF(G9&lt;=F9,G9+1,G9)-F9)*24,2),"")</f>
      </c>
      <c r="I9" s="20"/>
    </row>
    <row r="10" spans="1:9" x14ac:dyDescent="0.25">
      <c r="A10" s="19"/>
      <c r="B10" s="20"/>
      <c r="C10" s="20"/>
      <c r="D10" s="20"/>
      <c r="E10" s="16">
        <f>IF(D10="","",IFERROR(VLOOKUP(D10,'People and year'!$A$6:$B$30,2,FALSE),"not in People"))</f>
      </c>
      <c r="F10" s="21"/>
      <c r="G10" s="21"/>
      <c r="H10" s="22">
        <f>IF(AND(ISNUMBER(F10),ISNUMBER(G10)),ROUND((IF(G10&lt;=F10,G10+1,G10)-F10)*24,2),"")</f>
      </c>
      <c r="I10" s="20"/>
    </row>
    <row r="11" spans="1:9" x14ac:dyDescent="0.25">
      <c r="A11" s="19"/>
      <c r="B11" s="20"/>
      <c r="C11" s="20"/>
      <c r="D11" s="20"/>
      <c r="E11" s="16">
        <f>IF(D11="","",IFERROR(VLOOKUP(D11,'People and year'!$A$6:$B$30,2,FALSE),"not in People"))</f>
      </c>
      <c r="F11" s="21"/>
      <c r="G11" s="21"/>
      <c r="H11" s="22">
        <f>IF(AND(ISNUMBER(F11),ISNUMBER(G11)),ROUND((IF(G11&lt;=F11,G11+1,G11)-F11)*24,2),"")</f>
      </c>
      <c r="I11" s="20"/>
    </row>
    <row r="12" spans="1:9" x14ac:dyDescent="0.25">
      <c r="A12" s="19"/>
      <c r="B12" s="20"/>
      <c r="C12" s="20"/>
      <c r="D12" s="20"/>
      <c r="E12" s="16">
        <f>IF(D12="","",IFERROR(VLOOKUP(D12,'People and year'!$A$6:$B$30,2,FALSE),"not in People"))</f>
      </c>
      <c r="F12" s="21"/>
      <c r="G12" s="21"/>
      <c r="H12" s="22">
        <f>IF(AND(ISNUMBER(F12),ISNUMBER(G12)),ROUND((IF(G12&lt;=F12,G12+1,G12)-F12)*24,2),"")</f>
      </c>
      <c r="I12" s="20"/>
    </row>
    <row r="13" spans="1:9" x14ac:dyDescent="0.25">
      <c r="A13" s="19"/>
      <c r="B13" s="20"/>
      <c r="C13" s="20"/>
      <c r="D13" s="20"/>
      <c r="E13" s="16">
        <f>IF(D13="","",IFERROR(VLOOKUP(D13,'People and year'!$A$6:$B$30,2,FALSE),"not in People"))</f>
      </c>
      <c r="F13" s="21"/>
      <c r="G13" s="21"/>
      <c r="H13" s="22">
        <f>IF(AND(ISNUMBER(F13),ISNUMBER(G13)),ROUND((IF(G13&lt;=F13,G13+1,G13)-F13)*24,2),"")</f>
      </c>
      <c r="I13" s="20"/>
    </row>
    <row r="14" spans="1:9" x14ac:dyDescent="0.25">
      <c r="A14" s="19"/>
      <c r="B14" s="20"/>
      <c r="C14" s="20"/>
      <c r="D14" s="20"/>
      <c r="E14" s="16">
        <f>IF(D14="","",IFERROR(VLOOKUP(D14,'People and year'!$A$6:$B$30,2,FALSE),"not in People"))</f>
      </c>
      <c r="F14" s="21"/>
      <c r="G14" s="21"/>
      <c r="H14" s="22">
        <f>IF(AND(ISNUMBER(F14),ISNUMBER(G14)),ROUND((IF(G14&lt;=F14,G14+1,G14)-F14)*24,2),"")</f>
      </c>
      <c r="I14" s="20"/>
    </row>
    <row r="15" spans="1:9" x14ac:dyDescent="0.25">
      <c r="A15" s="19"/>
      <c r="B15" s="20"/>
      <c r="C15" s="20"/>
      <c r="D15" s="20"/>
      <c r="E15" s="16">
        <f>IF(D15="","",IFERROR(VLOOKUP(D15,'People and year'!$A$6:$B$30,2,FALSE),"not in People"))</f>
      </c>
      <c r="F15" s="21"/>
      <c r="G15" s="21"/>
      <c r="H15" s="22">
        <f>IF(AND(ISNUMBER(F15),ISNUMBER(G15)),ROUND((IF(G15&lt;=F15,G15+1,G15)-F15)*24,2),"")</f>
      </c>
      <c r="I15" s="20"/>
    </row>
    <row r="16" spans="1:9" x14ac:dyDescent="0.25">
      <c r="A16" s="19"/>
      <c r="B16" s="20"/>
      <c r="C16" s="20"/>
      <c r="D16" s="20"/>
      <c r="E16" s="16">
        <f>IF(D16="","",IFERROR(VLOOKUP(D16,'People and year'!$A$6:$B$30,2,FALSE),"not in People"))</f>
      </c>
      <c r="F16" s="21"/>
      <c r="G16" s="21"/>
      <c r="H16" s="22">
        <f>IF(AND(ISNUMBER(F16),ISNUMBER(G16)),ROUND((IF(G16&lt;=F16,G16+1,G16)-F16)*24,2),"")</f>
      </c>
      <c r="I16" s="20"/>
    </row>
    <row r="17" spans="1:9" x14ac:dyDescent="0.25">
      <c r="A17" s="19"/>
      <c r="B17" s="20"/>
      <c r="C17" s="20"/>
      <c r="D17" s="20"/>
      <c r="E17" s="16">
        <f>IF(D17="","",IFERROR(VLOOKUP(D17,'People and year'!$A$6:$B$30,2,FALSE),"not in People"))</f>
      </c>
      <c r="F17" s="21"/>
      <c r="G17" s="21"/>
      <c r="H17" s="22">
        <f>IF(AND(ISNUMBER(F17),ISNUMBER(G17)),ROUND((IF(G17&lt;=F17,G17+1,G17)-F17)*24,2),"")</f>
      </c>
      <c r="I17" s="20"/>
    </row>
    <row r="18" spans="1:9" x14ac:dyDescent="0.25">
      <c r="A18" s="19"/>
      <c r="B18" s="20"/>
      <c r="C18" s="20"/>
      <c r="D18" s="20"/>
      <c r="E18" s="16">
        <f>IF(D18="","",IFERROR(VLOOKUP(D18,'People and year'!$A$6:$B$30,2,FALSE),"not in People"))</f>
      </c>
      <c r="F18" s="21"/>
      <c r="G18" s="21"/>
      <c r="H18" s="22">
        <f>IF(AND(ISNUMBER(F18),ISNUMBER(G18)),ROUND((IF(G18&lt;=F18,G18+1,G18)-F18)*24,2),"")</f>
      </c>
      <c r="I18" s="20"/>
    </row>
    <row r="19" spans="1:9" x14ac:dyDescent="0.25">
      <c r="A19" s="19"/>
      <c r="B19" s="20"/>
      <c r="C19" s="20"/>
      <c r="D19" s="20"/>
      <c r="E19" s="16">
        <f>IF(D19="","",IFERROR(VLOOKUP(D19,'People and year'!$A$6:$B$30,2,FALSE),"not in People"))</f>
      </c>
      <c r="F19" s="21"/>
      <c r="G19" s="21"/>
      <c r="H19" s="22">
        <f>IF(AND(ISNUMBER(F19),ISNUMBER(G19)),ROUND((IF(G19&lt;=F19,G19+1,G19)-F19)*24,2),"")</f>
      </c>
      <c r="I19" s="20"/>
    </row>
    <row r="20" spans="1:9" x14ac:dyDescent="0.25">
      <c r="A20" s="19"/>
      <c r="B20" s="20"/>
      <c r="C20" s="20"/>
      <c r="D20" s="20"/>
      <c r="E20" s="16">
        <f>IF(D20="","",IFERROR(VLOOKUP(D20,'People and year'!$A$6:$B$30,2,FALSE),"not in People"))</f>
      </c>
      <c r="F20" s="21"/>
      <c r="G20" s="21"/>
      <c r="H20" s="22">
        <f>IF(AND(ISNUMBER(F20),ISNUMBER(G20)),ROUND((IF(G20&lt;=F20,G20+1,G20)-F20)*24,2),"")</f>
      </c>
      <c r="I20" s="20"/>
    </row>
    <row r="21" spans="1:9" x14ac:dyDescent="0.25">
      <c r="A21" s="19"/>
      <c r="B21" s="20"/>
      <c r="C21" s="20"/>
      <c r="D21" s="20"/>
      <c r="E21" s="16">
        <f>IF(D21="","",IFERROR(VLOOKUP(D21,'People and year'!$A$6:$B$30,2,FALSE),"not in People"))</f>
      </c>
      <c r="F21" s="21"/>
      <c r="G21" s="21"/>
      <c r="H21" s="22">
        <f>IF(AND(ISNUMBER(F21),ISNUMBER(G21)),ROUND((IF(G21&lt;=F21,G21+1,G21)-F21)*24,2),"")</f>
      </c>
      <c r="I21" s="20"/>
    </row>
    <row r="22" spans="1:9" x14ac:dyDescent="0.25">
      <c r="A22" s="19"/>
      <c r="B22" s="20"/>
      <c r="C22" s="20"/>
      <c r="D22" s="20"/>
      <c r="E22" s="16">
        <f>IF(D22="","",IFERROR(VLOOKUP(D22,'People and year'!$A$6:$B$30,2,FALSE),"not in People"))</f>
      </c>
      <c r="F22" s="21"/>
      <c r="G22" s="21"/>
      <c r="H22" s="22">
        <f>IF(AND(ISNUMBER(F22),ISNUMBER(G22)),ROUND((IF(G22&lt;=F22,G22+1,G22)-F22)*24,2),"")</f>
      </c>
      <c r="I22" s="20"/>
    </row>
    <row r="23" spans="1:9" x14ac:dyDescent="0.25">
      <c r="A23" s="19"/>
      <c r="B23" s="20"/>
      <c r="C23" s="20"/>
      <c r="D23" s="20"/>
      <c r="E23" s="16">
        <f>IF(D23="","",IFERROR(VLOOKUP(D23,'People and year'!$A$6:$B$30,2,FALSE),"not in People"))</f>
      </c>
      <c r="F23" s="21"/>
      <c r="G23" s="21"/>
      <c r="H23" s="22">
        <f>IF(AND(ISNUMBER(F23),ISNUMBER(G23)),ROUND((IF(G23&lt;=F23,G23+1,G23)-F23)*24,2),"")</f>
      </c>
      <c r="I23" s="20"/>
    </row>
    <row r="24" spans="1:9" x14ac:dyDescent="0.25">
      <c r="A24" s="19"/>
      <c r="B24" s="20"/>
      <c r="C24" s="20"/>
      <c r="D24" s="20"/>
      <c r="E24" s="16">
        <f>IF(D24="","",IFERROR(VLOOKUP(D24,'People and year'!$A$6:$B$30,2,FALSE),"not in People"))</f>
      </c>
      <c r="F24" s="21"/>
      <c r="G24" s="21"/>
      <c r="H24" s="22">
        <f>IF(AND(ISNUMBER(F24),ISNUMBER(G24)),ROUND((IF(G24&lt;=F24,G24+1,G24)-F24)*24,2),"")</f>
      </c>
      <c r="I24" s="20"/>
    </row>
    <row r="25" spans="1:9" x14ac:dyDescent="0.25">
      <c r="A25" s="19"/>
      <c r="B25" s="20"/>
      <c r="C25" s="20"/>
      <c r="D25" s="20"/>
      <c r="E25" s="16">
        <f>IF(D25="","",IFERROR(VLOOKUP(D25,'People and year'!$A$6:$B$30,2,FALSE),"not in People"))</f>
      </c>
      <c r="F25" s="21"/>
      <c r="G25" s="21"/>
      <c r="H25" s="22">
        <f>IF(AND(ISNUMBER(F25),ISNUMBER(G25)),ROUND((IF(G25&lt;=F25,G25+1,G25)-F25)*24,2),"")</f>
      </c>
      <c r="I25" s="20"/>
    </row>
    <row r="26" spans="1:9" x14ac:dyDescent="0.25">
      <c r="A26" s="19"/>
      <c r="B26" s="20"/>
      <c r="C26" s="20"/>
      <c r="D26" s="20"/>
      <c r="E26" s="16">
        <f>IF(D26="","",IFERROR(VLOOKUP(D26,'People and year'!$A$6:$B$30,2,FALSE),"not in People"))</f>
      </c>
      <c r="F26" s="21"/>
      <c r="G26" s="21"/>
      <c r="H26" s="22">
        <f>IF(AND(ISNUMBER(F26),ISNUMBER(G26)),ROUND((IF(G26&lt;=F26,G26+1,G26)-F26)*24,2),"")</f>
      </c>
      <c r="I26" s="20"/>
    </row>
    <row r="27" spans="1:9" x14ac:dyDescent="0.25">
      <c r="A27" s="19"/>
      <c r="B27" s="20"/>
      <c r="C27" s="20"/>
      <c r="D27" s="20"/>
      <c r="E27" s="16">
        <f>IF(D27="","",IFERROR(VLOOKUP(D27,'People and year'!$A$6:$B$30,2,FALSE),"not in People"))</f>
      </c>
      <c r="F27" s="21"/>
      <c r="G27" s="21"/>
      <c r="H27" s="22">
        <f>IF(AND(ISNUMBER(F27),ISNUMBER(G27)),ROUND((IF(G27&lt;=F27,G27+1,G27)-F27)*24,2),"")</f>
      </c>
      <c r="I27" s="20"/>
    </row>
    <row r="28" spans="1:9" x14ac:dyDescent="0.25">
      <c r="A28" s="19"/>
      <c r="B28" s="20"/>
      <c r="C28" s="20"/>
      <c r="D28" s="20"/>
      <c r="E28" s="16">
        <f>IF(D28="","",IFERROR(VLOOKUP(D28,'People and year'!$A$6:$B$30,2,FALSE),"not in People"))</f>
      </c>
      <c r="F28" s="21"/>
      <c r="G28" s="21"/>
      <c r="H28" s="22">
        <f>IF(AND(ISNUMBER(F28),ISNUMBER(G28)),ROUND((IF(G28&lt;=F28,G28+1,G28)-F28)*24,2),"")</f>
      </c>
      <c r="I28" s="20"/>
    </row>
    <row r="29" spans="1:9" x14ac:dyDescent="0.25">
      <c r="A29" s="19"/>
      <c r="B29" s="20"/>
      <c r="C29" s="20"/>
      <c r="D29" s="20"/>
      <c r="E29" s="16">
        <f>IF(D29="","",IFERROR(VLOOKUP(D29,'People and year'!$A$6:$B$30,2,FALSE),"not in People"))</f>
      </c>
      <c r="F29" s="21"/>
      <c r="G29" s="21"/>
      <c r="H29" s="22">
        <f>IF(AND(ISNUMBER(F29),ISNUMBER(G29)),ROUND((IF(G29&lt;=F29,G29+1,G29)-F29)*24,2),"")</f>
      </c>
      <c r="I29" s="20"/>
    </row>
    <row r="30" spans="1:9" x14ac:dyDescent="0.25">
      <c r="A30" s="19"/>
      <c r="B30" s="20"/>
      <c r="C30" s="20"/>
      <c r="D30" s="20"/>
      <c r="E30" s="16">
        <f>IF(D30="","",IFERROR(VLOOKUP(D30,'People and year'!$A$6:$B$30,2,FALSE),"not in People"))</f>
      </c>
      <c r="F30" s="21"/>
      <c r="G30" s="21"/>
      <c r="H30" s="22">
        <f>IF(AND(ISNUMBER(F30),ISNUMBER(G30)),ROUND((IF(G30&lt;=F30,G30+1,G30)-F30)*24,2),"")</f>
      </c>
      <c r="I30" s="20"/>
    </row>
    <row r="31" spans="1:9" x14ac:dyDescent="0.25">
      <c r="A31" s="19"/>
      <c r="B31" s="20"/>
      <c r="C31" s="20"/>
      <c r="D31" s="20"/>
      <c r="E31" s="16">
        <f>IF(D31="","",IFERROR(VLOOKUP(D31,'People and year'!$A$6:$B$30,2,FALSE),"not in People"))</f>
      </c>
      <c r="F31" s="21"/>
      <c r="G31" s="21"/>
      <c r="H31" s="22">
        <f>IF(AND(ISNUMBER(F31),ISNUMBER(G31)),ROUND((IF(G31&lt;=F31,G31+1,G31)-F31)*24,2),"")</f>
      </c>
      <c r="I31" s="20"/>
    </row>
    <row r="32" spans="1:9" x14ac:dyDescent="0.25">
      <c r="A32" s="19"/>
      <c r="B32" s="20"/>
      <c r="C32" s="20"/>
      <c r="D32" s="20"/>
      <c r="E32" s="16">
        <f>IF(D32="","",IFERROR(VLOOKUP(D32,'People and year'!$A$6:$B$30,2,FALSE),"not in People"))</f>
      </c>
      <c r="F32" s="21"/>
      <c r="G32" s="21"/>
      <c r="H32" s="22">
        <f>IF(AND(ISNUMBER(F32),ISNUMBER(G32)),ROUND((IF(G32&lt;=F32,G32+1,G32)-F32)*24,2),"")</f>
      </c>
      <c r="I32" s="20"/>
    </row>
    <row r="33" spans="1:9" x14ac:dyDescent="0.25">
      <c r="A33" s="19"/>
      <c r="B33" s="20"/>
      <c r="C33" s="20"/>
      <c r="D33" s="20"/>
      <c r="E33" s="16">
        <f>IF(D33="","",IFERROR(VLOOKUP(D33,'People and year'!$A$6:$B$30,2,FALSE),"not in People"))</f>
      </c>
      <c r="F33" s="21"/>
      <c r="G33" s="21"/>
      <c r="H33" s="22">
        <f>IF(AND(ISNUMBER(F33),ISNUMBER(G33)),ROUND((IF(G33&lt;=F33,G33+1,G33)-F33)*24,2),"")</f>
      </c>
      <c r="I33" s="20"/>
    </row>
    <row r="34" spans="1:9" x14ac:dyDescent="0.25">
      <c r="A34" s="19"/>
      <c r="B34" s="20"/>
      <c r="C34" s="20"/>
      <c r="D34" s="20"/>
      <c r="E34" s="16">
        <f>IF(D34="","",IFERROR(VLOOKUP(D34,'People and year'!$A$6:$B$30,2,FALSE),"not in People"))</f>
      </c>
      <c r="F34" s="21"/>
      <c r="G34" s="21"/>
      <c r="H34" s="22">
        <f>IF(AND(ISNUMBER(F34),ISNUMBER(G34)),ROUND((IF(G34&lt;=F34,G34+1,G34)-F34)*24,2),"")</f>
      </c>
      <c r="I34" s="20"/>
    </row>
    <row r="35" spans="1:9" x14ac:dyDescent="0.25">
      <c r="A35" s="19"/>
      <c r="B35" s="20"/>
      <c r="C35" s="20"/>
      <c r="D35" s="20"/>
      <c r="E35" s="16">
        <f>IF(D35="","",IFERROR(VLOOKUP(D35,'People and year'!$A$6:$B$30,2,FALSE),"not in People"))</f>
      </c>
      <c r="F35" s="21"/>
      <c r="G35" s="21"/>
      <c r="H35" s="22">
        <f>IF(AND(ISNUMBER(F35),ISNUMBER(G35)),ROUND((IF(G35&lt;=F35,G35+1,G35)-F35)*24,2),"")</f>
      </c>
      <c r="I35" s="20"/>
    </row>
    <row r="36" spans="1:9" x14ac:dyDescent="0.25">
      <c r="A36" s="19"/>
      <c r="B36" s="20"/>
      <c r="C36" s="20"/>
      <c r="D36" s="20"/>
      <c r="E36" s="16">
        <f>IF(D36="","",IFERROR(VLOOKUP(D36,'People and year'!$A$6:$B$30,2,FALSE),"not in People"))</f>
      </c>
      <c r="F36" s="21"/>
      <c r="G36" s="21"/>
      <c r="H36" s="22">
        <f>IF(AND(ISNUMBER(F36),ISNUMBER(G36)),ROUND((IF(G36&lt;=F36,G36+1,G36)-F36)*24,2),"")</f>
      </c>
      <c r="I36" s="20"/>
    </row>
    <row r="37" spans="1:9" x14ac:dyDescent="0.25">
      <c r="A37" s="19"/>
      <c r="B37" s="20"/>
      <c r="C37" s="20"/>
      <c r="D37" s="20"/>
      <c r="E37" s="16">
        <f>IF(D37="","",IFERROR(VLOOKUP(D37,'People and year'!$A$6:$B$30,2,FALSE),"not in People"))</f>
      </c>
      <c r="F37" s="21"/>
      <c r="G37" s="21"/>
      <c r="H37" s="22">
        <f>IF(AND(ISNUMBER(F37),ISNUMBER(G37)),ROUND((IF(G37&lt;=F37,G37+1,G37)-F37)*24,2),"")</f>
      </c>
      <c r="I37" s="20"/>
    </row>
    <row r="38" spans="1:9" x14ac:dyDescent="0.25">
      <c r="A38" s="19"/>
      <c r="B38" s="20"/>
      <c r="C38" s="20"/>
      <c r="D38" s="20"/>
      <c r="E38" s="16">
        <f>IF(D38="","",IFERROR(VLOOKUP(D38,'People and year'!$A$6:$B$30,2,FALSE),"not in People"))</f>
      </c>
      <c r="F38" s="21"/>
      <c r="G38" s="21"/>
      <c r="H38" s="22">
        <f>IF(AND(ISNUMBER(F38),ISNUMBER(G38)),ROUND((IF(G38&lt;=F38,G38+1,G38)-F38)*24,2),"")</f>
      </c>
      <c r="I38" s="20"/>
    </row>
    <row r="39" spans="1:9" x14ac:dyDescent="0.25">
      <c r="A39" s="19"/>
      <c r="B39" s="20"/>
      <c r="C39" s="20"/>
      <c r="D39" s="20"/>
      <c r="E39" s="16">
        <f>IF(D39="","",IFERROR(VLOOKUP(D39,'People and year'!$A$6:$B$30,2,FALSE),"not in People"))</f>
      </c>
      <c r="F39" s="21"/>
      <c r="G39" s="21"/>
      <c r="H39" s="22">
        <f>IF(AND(ISNUMBER(F39),ISNUMBER(G39)),ROUND((IF(G39&lt;=F39,G39+1,G39)-F39)*24,2),"")</f>
      </c>
      <c r="I39" s="20"/>
    </row>
    <row r="40" spans="1:9" x14ac:dyDescent="0.25">
      <c r="A40" s="19"/>
      <c r="B40" s="20"/>
      <c r="C40" s="20"/>
      <c r="D40" s="20"/>
      <c r="E40" s="16">
        <f>IF(D40="","",IFERROR(VLOOKUP(D40,'People and year'!$A$6:$B$30,2,FALSE),"not in People"))</f>
      </c>
      <c r="F40" s="21"/>
      <c r="G40" s="21"/>
      <c r="H40" s="22">
        <f>IF(AND(ISNUMBER(F40),ISNUMBER(G40)),ROUND((IF(G40&lt;=F40,G40+1,G40)-F40)*24,2),"")</f>
      </c>
      <c r="I40" s="20"/>
    </row>
    <row r="41" spans="1:9" x14ac:dyDescent="0.25">
      <c r="A41" s="19"/>
      <c r="B41" s="20"/>
      <c r="C41" s="20"/>
      <c r="D41" s="20"/>
      <c r="E41" s="16">
        <f>IF(D41="","",IFERROR(VLOOKUP(D41,'People and year'!$A$6:$B$30,2,FALSE),"not in People"))</f>
      </c>
      <c r="F41" s="21"/>
      <c r="G41" s="21"/>
      <c r="H41" s="22">
        <f>IF(AND(ISNUMBER(F41),ISNUMBER(G41)),ROUND((IF(G41&lt;=F41,G41+1,G41)-F41)*24,2),"")</f>
      </c>
      <c r="I41" s="20"/>
    </row>
    <row r="42" spans="1:9" x14ac:dyDescent="0.25">
      <c r="A42" s="19"/>
      <c r="B42" s="20"/>
      <c r="C42" s="20"/>
      <c r="D42" s="20"/>
      <c r="E42" s="16">
        <f>IF(D42="","",IFERROR(VLOOKUP(D42,'People and year'!$A$6:$B$30,2,FALSE),"not in People"))</f>
      </c>
      <c r="F42" s="21"/>
      <c r="G42" s="21"/>
      <c r="H42" s="22">
        <f>IF(AND(ISNUMBER(F42),ISNUMBER(G42)),ROUND((IF(G42&lt;=F42,G42+1,G42)-F42)*24,2),"")</f>
      </c>
      <c r="I42" s="20"/>
    </row>
    <row r="43" spans="1:9" x14ac:dyDescent="0.25">
      <c r="A43" s="19"/>
      <c r="B43" s="20"/>
      <c r="C43" s="20"/>
      <c r="D43" s="20"/>
      <c r="E43" s="16">
        <f>IF(D43="","",IFERROR(VLOOKUP(D43,'People and year'!$A$6:$B$30,2,FALSE),"not in People"))</f>
      </c>
      <c r="F43" s="21"/>
      <c r="G43" s="21"/>
      <c r="H43" s="22">
        <f>IF(AND(ISNUMBER(F43),ISNUMBER(G43)),ROUND((IF(G43&lt;=F43,G43+1,G43)-F43)*24,2),"")</f>
      </c>
      <c r="I43" s="20"/>
    </row>
    <row r="44" spans="1:9" x14ac:dyDescent="0.25">
      <c r="A44" s="19"/>
      <c r="B44" s="20"/>
      <c r="C44" s="20"/>
      <c r="D44" s="20"/>
      <c r="E44" s="16">
        <f>IF(D44="","",IFERROR(VLOOKUP(D44,'People and year'!$A$6:$B$30,2,FALSE),"not in People"))</f>
      </c>
      <c r="F44" s="21"/>
      <c r="G44" s="21"/>
      <c r="H44" s="22">
        <f>IF(AND(ISNUMBER(F44),ISNUMBER(G44)),ROUND((IF(G44&lt;=F44,G44+1,G44)-F44)*24,2),"")</f>
      </c>
      <c r="I44" s="20"/>
    </row>
    <row r="45" spans="1:9" x14ac:dyDescent="0.25">
      <c r="A45" s="19"/>
      <c r="B45" s="20"/>
      <c r="C45" s="20"/>
      <c r="D45" s="20"/>
      <c r="E45" s="16">
        <f>IF(D45="","",IFERROR(VLOOKUP(D45,'People and year'!$A$6:$B$30,2,FALSE),"not in People"))</f>
      </c>
      <c r="F45" s="21"/>
      <c r="G45" s="21"/>
      <c r="H45" s="22">
        <f>IF(AND(ISNUMBER(F45),ISNUMBER(G45)),ROUND((IF(G45&lt;=F45,G45+1,G45)-F45)*24,2),"")</f>
      </c>
      <c r="I45" s="20"/>
    </row>
    <row r="46" spans="1:9" x14ac:dyDescent="0.25">
      <c r="A46" s="19"/>
      <c r="B46" s="20"/>
      <c r="C46" s="20"/>
      <c r="D46" s="20"/>
      <c r="E46" s="16">
        <f>IF(D46="","",IFERROR(VLOOKUP(D46,'People and year'!$A$6:$B$30,2,FALSE),"not in People"))</f>
      </c>
      <c r="F46" s="21"/>
      <c r="G46" s="21"/>
      <c r="H46" s="22">
        <f>IF(AND(ISNUMBER(F46),ISNUMBER(G46)),ROUND((IF(G46&lt;=F46,G46+1,G46)-F46)*24,2),"")</f>
      </c>
      <c r="I46" s="20"/>
    </row>
    <row r="47" spans="1:9" x14ac:dyDescent="0.25">
      <c r="A47" s="19"/>
      <c r="B47" s="20"/>
      <c r="C47" s="20"/>
      <c r="D47" s="20"/>
      <c r="E47" s="16">
        <f>IF(D47="","",IFERROR(VLOOKUP(D47,'People and year'!$A$6:$B$30,2,FALSE),"not in People"))</f>
      </c>
      <c r="F47" s="21"/>
      <c r="G47" s="21"/>
      <c r="H47" s="22">
        <f>IF(AND(ISNUMBER(F47),ISNUMBER(G47)),ROUND((IF(G47&lt;=F47,G47+1,G47)-F47)*24,2),"")</f>
      </c>
      <c r="I47" s="20"/>
    </row>
    <row r="48" spans="1:9" x14ac:dyDescent="0.25">
      <c r="A48" s="19"/>
      <c r="B48" s="20"/>
      <c r="C48" s="20"/>
      <c r="D48" s="20"/>
      <c r="E48" s="16">
        <f>IF(D48="","",IFERROR(VLOOKUP(D48,'People and year'!$A$6:$B$30,2,FALSE),"not in People"))</f>
      </c>
      <c r="F48" s="21"/>
      <c r="G48" s="21"/>
      <c r="H48" s="22">
        <f>IF(AND(ISNUMBER(F48),ISNUMBER(G48)),ROUND((IF(G48&lt;=F48,G48+1,G48)-F48)*24,2),"")</f>
      </c>
      <c r="I48" s="20"/>
    </row>
    <row r="49" spans="1:9" x14ac:dyDescent="0.25">
      <c r="A49" s="19"/>
      <c r="B49" s="20"/>
      <c r="C49" s="20"/>
      <c r="D49" s="20"/>
      <c r="E49" s="16">
        <f>IF(D49="","",IFERROR(VLOOKUP(D49,'People and year'!$A$6:$B$30,2,FALSE),"not in People"))</f>
      </c>
      <c r="F49" s="21"/>
      <c r="G49" s="21"/>
      <c r="H49" s="22">
        <f>IF(AND(ISNUMBER(F49),ISNUMBER(G49)),ROUND((IF(G49&lt;=F49,G49+1,G49)-F49)*24,2),"")</f>
      </c>
      <c r="I49" s="20"/>
    </row>
    <row r="50" spans="1:9" x14ac:dyDescent="0.25">
      <c r="A50" s="19"/>
      <c r="B50" s="20"/>
      <c r="C50" s="20"/>
      <c r="D50" s="20"/>
      <c r="E50" s="16">
        <f>IF(D50="","",IFERROR(VLOOKUP(D50,'People and year'!$A$6:$B$30,2,FALSE),"not in People"))</f>
      </c>
      <c r="F50" s="21"/>
      <c r="G50" s="21"/>
      <c r="H50" s="22">
        <f>IF(AND(ISNUMBER(F50),ISNUMBER(G50)),ROUND((IF(G50&lt;=F50,G50+1,G50)-F50)*24,2),"")</f>
      </c>
      <c r="I50" s="20"/>
    </row>
    <row r="51" spans="1:9" x14ac:dyDescent="0.25">
      <c r="A51" s="19"/>
      <c r="B51" s="20"/>
      <c r="C51" s="20"/>
      <c r="D51" s="20"/>
      <c r="E51" s="16">
        <f>IF(D51="","",IFERROR(VLOOKUP(D51,'People and year'!$A$6:$B$30,2,FALSE),"not in People"))</f>
      </c>
      <c r="F51" s="21"/>
      <c r="G51" s="21"/>
      <c r="H51" s="22">
        <f>IF(AND(ISNUMBER(F51),ISNUMBER(G51)),ROUND((IF(G51&lt;=F51,G51+1,G51)-F51)*24,2),"")</f>
      </c>
      <c r="I51" s="20"/>
    </row>
    <row r="52" spans="1:9" x14ac:dyDescent="0.25">
      <c r="A52" s="19"/>
      <c r="B52" s="20"/>
      <c r="C52" s="20"/>
      <c r="D52" s="20"/>
      <c r="E52" s="16">
        <f>IF(D52="","",IFERROR(VLOOKUP(D52,'People and year'!$A$6:$B$30,2,FALSE),"not in People"))</f>
      </c>
      <c r="F52" s="21"/>
      <c r="G52" s="21"/>
      <c r="H52" s="22">
        <f>IF(AND(ISNUMBER(F52),ISNUMBER(G52)),ROUND((IF(G52&lt;=F52,G52+1,G52)-F52)*24,2),"")</f>
      </c>
      <c r="I52" s="20"/>
    </row>
    <row r="53" spans="1:9" x14ac:dyDescent="0.25">
      <c r="A53" s="19"/>
      <c r="B53" s="20"/>
      <c r="C53" s="20"/>
      <c r="D53" s="20"/>
      <c r="E53" s="16">
        <f>IF(D53="","",IFERROR(VLOOKUP(D53,'People and year'!$A$6:$B$30,2,FALSE),"not in People"))</f>
      </c>
      <c r="F53" s="21"/>
      <c r="G53" s="21"/>
      <c r="H53" s="22">
        <f>IF(AND(ISNUMBER(F53),ISNUMBER(G53)),ROUND((IF(G53&lt;=F53,G53+1,G53)-F53)*24,2),"")</f>
      </c>
      <c r="I53" s="20"/>
    </row>
    <row r="54" spans="1:9" x14ac:dyDescent="0.25">
      <c r="A54" s="19"/>
      <c r="B54" s="20"/>
      <c r="C54" s="20"/>
      <c r="D54" s="20"/>
      <c r="E54" s="16">
        <f>IF(D54="","",IFERROR(VLOOKUP(D54,'People and year'!$A$6:$B$30,2,FALSE),"not in People"))</f>
      </c>
      <c r="F54" s="21"/>
      <c r="G54" s="21"/>
      <c r="H54" s="22">
        <f>IF(AND(ISNUMBER(F54),ISNUMBER(G54)),ROUND((IF(G54&lt;=F54,G54+1,G54)-F54)*24,2),"")</f>
      </c>
      <c r="I54" s="20"/>
    </row>
    <row r="55" spans="1:9" x14ac:dyDescent="0.25">
      <c r="A55" s="19"/>
      <c r="B55" s="20"/>
      <c r="C55" s="20"/>
      <c r="D55" s="20"/>
      <c r="E55" s="16">
        <f>IF(D55="","",IFERROR(VLOOKUP(D55,'People and year'!$A$6:$B$30,2,FALSE),"not in People"))</f>
      </c>
      <c r="F55" s="21"/>
      <c r="G55" s="21"/>
      <c r="H55" s="22">
        <f>IF(AND(ISNUMBER(F55),ISNUMBER(G55)),ROUND((IF(G55&lt;=F55,G55+1,G55)-F55)*24,2),"")</f>
      </c>
      <c r="I55" s="20"/>
    </row>
    <row r="56" spans="1:9" x14ac:dyDescent="0.25">
      <c r="A56" s="19"/>
      <c r="B56" s="20"/>
      <c r="C56" s="20"/>
      <c r="D56" s="20"/>
      <c r="E56" s="16">
        <f>IF(D56="","",IFERROR(VLOOKUP(D56,'People and year'!$A$6:$B$30,2,FALSE),"not in People"))</f>
      </c>
      <c r="F56" s="21"/>
      <c r="G56" s="21"/>
      <c r="H56" s="22">
        <f>IF(AND(ISNUMBER(F56),ISNUMBER(G56)),ROUND((IF(G56&lt;=F56,G56+1,G56)-F56)*24,2),"")</f>
      </c>
      <c r="I56" s="20"/>
    </row>
    <row r="57" spans="1:9" x14ac:dyDescent="0.25">
      <c r="A57" s="19"/>
      <c r="B57" s="20"/>
      <c r="C57" s="20"/>
      <c r="D57" s="20"/>
      <c r="E57" s="16">
        <f>IF(D57="","",IFERROR(VLOOKUP(D57,'People and year'!$A$6:$B$30,2,FALSE),"not in People"))</f>
      </c>
      <c r="F57" s="21"/>
      <c r="G57" s="21"/>
      <c r="H57" s="22">
        <f>IF(AND(ISNUMBER(F57),ISNUMBER(G57)),ROUND((IF(G57&lt;=F57,G57+1,G57)-F57)*24,2),"")</f>
      </c>
      <c r="I57" s="20"/>
    </row>
    <row r="58" spans="1:9" x14ac:dyDescent="0.25">
      <c r="A58" s="19"/>
      <c r="B58" s="20"/>
      <c r="C58" s="20"/>
      <c r="D58" s="20"/>
      <c r="E58" s="16">
        <f>IF(D58="","",IFERROR(VLOOKUP(D58,'People and year'!$A$6:$B$30,2,FALSE),"not in People"))</f>
      </c>
      <c r="F58" s="21"/>
      <c r="G58" s="21"/>
      <c r="H58" s="22">
        <f>IF(AND(ISNUMBER(F58),ISNUMBER(G58)),ROUND((IF(G58&lt;=F58,G58+1,G58)-F58)*24,2),"")</f>
      </c>
      <c r="I58" s="20"/>
    </row>
    <row r="59" spans="1:9" x14ac:dyDescent="0.25">
      <c r="A59" s="19"/>
      <c r="B59" s="20"/>
      <c r="C59" s="20"/>
      <c r="D59" s="20"/>
      <c r="E59" s="16">
        <f>IF(D59="","",IFERROR(VLOOKUP(D59,'People and year'!$A$6:$B$30,2,FALSE),"not in People"))</f>
      </c>
      <c r="F59" s="21"/>
      <c r="G59" s="21"/>
      <c r="H59" s="22">
        <f>IF(AND(ISNUMBER(F59),ISNUMBER(G59)),ROUND((IF(G59&lt;=F59,G59+1,G59)-F59)*24,2),"")</f>
      </c>
      <c r="I59" s="20"/>
    </row>
    <row r="60" spans="1:9" x14ac:dyDescent="0.25">
      <c r="A60" s="19"/>
      <c r="B60" s="20"/>
      <c r="C60" s="20"/>
      <c r="D60" s="20"/>
      <c r="E60" s="16">
        <f>IF(D60="","",IFERROR(VLOOKUP(D60,'People and year'!$A$6:$B$30,2,FALSE),"not in People"))</f>
      </c>
      <c r="F60" s="21"/>
      <c r="G60" s="21"/>
      <c r="H60" s="22">
        <f>IF(AND(ISNUMBER(F60),ISNUMBER(G60)),ROUND((IF(G60&lt;=F60,G60+1,G60)-F60)*24,2),"")</f>
      </c>
      <c r="I60" s="20"/>
    </row>
    <row r="61" spans="1:9" x14ac:dyDescent="0.25">
      <c r="A61" s="19"/>
      <c r="B61" s="20"/>
      <c r="C61" s="20"/>
      <c r="D61" s="20"/>
      <c r="E61" s="16">
        <f>IF(D61="","",IFERROR(VLOOKUP(D61,'People and year'!$A$6:$B$30,2,FALSE),"not in People"))</f>
      </c>
      <c r="F61" s="21"/>
      <c r="G61" s="21"/>
      <c r="H61" s="22">
        <f>IF(AND(ISNUMBER(F61),ISNUMBER(G61)),ROUND((IF(G61&lt;=F61,G61+1,G61)-F61)*24,2),"")</f>
      </c>
      <c r="I61" s="20"/>
    </row>
    <row r="62" spans="1:9" x14ac:dyDescent="0.25">
      <c r="A62" s="19"/>
      <c r="B62" s="20"/>
      <c r="C62" s="20"/>
      <c r="D62" s="20"/>
      <c r="E62" s="16">
        <f>IF(D62="","",IFERROR(VLOOKUP(D62,'People and year'!$A$6:$B$30,2,FALSE),"not in People"))</f>
      </c>
      <c r="F62" s="21"/>
      <c r="G62" s="21"/>
      <c r="H62" s="22">
        <f>IF(AND(ISNUMBER(F62),ISNUMBER(G62)),ROUND((IF(G62&lt;=F62,G62+1,G62)-F62)*24,2),"")</f>
      </c>
      <c r="I62" s="20"/>
    </row>
    <row r="63" spans="1:9" x14ac:dyDescent="0.25">
      <c r="A63" s="19"/>
      <c r="B63" s="20"/>
      <c r="C63" s="20"/>
      <c r="D63" s="20"/>
      <c r="E63" s="16">
        <f>IF(D63="","",IFERROR(VLOOKUP(D63,'People and year'!$A$6:$B$30,2,FALSE),"not in People"))</f>
      </c>
      <c r="F63" s="21"/>
      <c r="G63" s="21"/>
      <c r="H63" s="22">
        <f>IF(AND(ISNUMBER(F63),ISNUMBER(G63)),ROUND((IF(G63&lt;=F63,G63+1,G63)-F63)*24,2),"")</f>
      </c>
      <c r="I63" s="20"/>
    </row>
    <row r="64" spans="1:9" x14ac:dyDescent="0.25">
      <c r="A64" s="19"/>
      <c r="B64" s="20"/>
      <c r="C64" s="20"/>
      <c r="D64" s="20"/>
      <c r="E64" s="16">
        <f>IF(D64="","",IFERROR(VLOOKUP(D64,'People and year'!$A$6:$B$30,2,FALSE),"not in People"))</f>
      </c>
      <c r="F64" s="21"/>
      <c r="G64" s="21"/>
      <c r="H64" s="22">
        <f>IF(AND(ISNUMBER(F64),ISNUMBER(G64)),ROUND((IF(G64&lt;=F64,G64+1,G64)-F64)*24,2),"")</f>
      </c>
      <c r="I64" s="20"/>
    </row>
    <row r="65" spans="1:9" x14ac:dyDescent="0.25">
      <c r="A65" s="19"/>
      <c r="B65" s="20"/>
      <c r="C65" s="20"/>
      <c r="D65" s="20"/>
      <c r="E65" s="16">
        <f>IF(D65="","",IFERROR(VLOOKUP(D65,'People and year'!$A$6:$B$30,2,FALSE),"not in People"))</f>
      </c>
      <c r="F65" s="21"/>
      <c r="G65" s="21"/>
      <c r="H65" s="22">
        <f>IF(AND(ISNUMBER(F65),ISNUMBER(G65)),ROUND((IF(G65&lt;=F65,G65+1,G65)-F65)*24,2),"")</f>
      </c>
      <c r="I65" s="20"/>
    </row>
    <row r="67" spans="1:1" x14ac:dyDescent="0.25">
      <c r="A67" s="6" t="s">
        <v>16</v>
      </c>
    </row>
  </sheetData>
  <mergeCells count="2">
    <mergeCell ref="A2:I2"/>
    <mergeCell ref="A3:I3"/>
  </mergeCells>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Settings</vt:lpstr>
      <vt:lpstr>People and year</vt:lpstr>
      <vt:lpstr>Assignment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Club volunteer plan</dc:title>
  <dc:subject>Volunteers, coaches and mini-jobs: assignments, allowances and the earnings limit at a glance</dc:subject>
  <dc:description>Created by MetronHR: free HR template. www.metronhr.de</dc:description>
  <cp:keywords/>
  <cp:category/>
  <cp:lastModifiedBy>MetronHR</cp:lastModifiedBy>
  <dcterms:created xsi:type="dcterms:W3CDTF">2026-05-27T00:00:00Z</dcterms:created>
  <dcterms:modified xsi:type="dcterms:W3CDTF">2026-11-02T21:10:13Z</dcterms:modified>
</cp:coreProperties>
</file>