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Shifts" state="visible" r:id="rId5"/>
    <sheet sheetId="3" name="Weekly plan" state="visible" r:id="rId6"/>
  </sheets>
  <calcPr calcId="171027" fullCalcOnLoad="1"/>
</workbook>
</file>

<file path=xl/sharedStrings.xml><?xml version="1.0" encoding="utf-8"?>
<sst xmlns="http://schemas.openxmlformats.org/spreadsheetml/2006/main" count="159" uniqueCount="75">
  <si>
    <t>Duty roster for building cleaning, instructions</t>
  </si>
  <si>
    <t>Template by MetronHR</t>
  </si>
  <si>
    <t>1. In the "Weekly plan" sheet, enter the date of the week's Monday and the minimum rest period at the top (11 hours by law).</t>
  </si>
  <si>
    <t>2. For each person: the name, then start and end for each day. A second part (split shift) goes into Start 2 and End 2, the break in minutes. The gap between the parts counts as a break from 15 minutes.</t>
  </si>
  <si>
    <t>3. If a shift ends after midnight, just enter the time (e.g. 06:00): the template recognises the next day.</t>
  </si>
  <si>
    <t>4. The "Sun (prev. week)" row takes the last shift before Monday, so the rest period on Monday is checked as well.</t>
  </si>
  <si>
    <t>5. Check cells marked yellow show where a rule may be broken. The column names the section.</t>
  </si>
  <si>
    <t>6. The "Shifts" sheet lists typical shifts of the industry as an example; the code in the Shift column is up to you.</t>
  </si>
  <si>
    <t/>
  </si>
  <si>
    <t>The first person is filled with an example week that shows how a rule break is flagged. Overwrite it before use.</t>
  </si>
  <si>
    <t>MetronHR checks these rules while you plan in the Professional plan and sets the plan against the time recorded.</t>
  </si>
  <si>
    <t>Legal notes</t>
  </si>
  <si>
    <t>Section 3 ArbZG: at most eight hours per working day, up to ten if the average stays at eight hours within six calendar months or 24 weeks. Working days are Monday to Saturday, so 48 hours a week on average.</t>
  </si>
  <si>
    <t>Section 4 ArbZG: a 30-minute break for more than six hours, 45 minutes for more than nine hours, divisible into parts of at least 15 minutes.</t>
  </si>
  <si>
    <t>Section 5(1) ArbZG: at least eleven uninterrupted hours of rest after the end of daily working time.</t>
  </si>
  <si>
    <t>Collective agreements, and works agreements based on them, can allow different values under section 7 ArbZG. The checks in this template show the statutory default values.</t>
  </si>
  <si>
    <t>A plan does not replace recording working time. Since the decision of the Federal Labour Court of 13 September 2022 (1 ABR 22/21), the hours actually worked have to be recorded.</t>
  </si>
  <si>
    <t>An early and an evening job on the same day: both count towards daily working time, and the eleven hours of rest only start after the evening job. Even an evening until 9 pm and a morning from 5 am leaves only eight hours, so early and evening cannot follow on two days in a row.</t>
  </si>
  <si>
    <t>Section 17 MiLoG with section 2a(1) no. 6 SchwarzArbG: building cleaning is on the list of sectors. The start, end and duration of daily working time of all employees have to be recorded by the end of the seventh calendar day after the working day and kept for two years. Exemptions under section 1 MiLoDokV for high monthly pay and close relatives working in the business.</t>
  </si>
  <si>
    <t>An industry minimum wage under the AEntG applies to building cleaning; the recording duty of section 19 AEntG applies as well.</t>
  </si>
  <si>
    <t>Sundays: work-free in principle (section 9 ArbZG). Section 10(1) no. 14 ArbZG allows work for cleaning business equipment where the regular running of the business depends on it, where the work cannot be done on working days. At least 15 Sundays a year stay free, and every Sunday worked brings a replacement rest day within two weeks (section 11 ArbZG).</t>
  </si>
  <si>
    <t>Template by MetronHR: www.metronhr.de | Free to use within your business.</t>
  </si>
  <si>
    <t>Shifts</t>
  </si>
  <si>
    <t>Examples from the industry, freely changeable</t>
  </si>
  <si>
    <t>Code</t>
  </si>
  <si>
    <t>Name</t>
  </si>
  <si>
    <t>Part 1</t>
  </si>
  <si>
    <t>Part 2 / end</t>
  </si>
  <si>
    <t>E</t>
  </si>
  <si>
    <t>Early, before offices open</t>
  </si>
  <si>
    <t>05:00</t>
  </si>
  <si>
    <t>09:00</t>
  </si>
  <si>
    <t>D</t>
  </si>
  <si>
    <t>Daytime maintenance cleaning</t>
  </si>
  <si>
    <t>15:00</t>
  </si>
  <si>
    <t>EV</t>
  </si>
  <si>
    <t>Evening</t>
  </si>
  <si>
    <t>17:00</t>
  </si>
  <si>
    <t>21:00</t>
  </si>
  <si>
    <t>EE</t>
  </si>
  <si>
    <t>Early and evening</t>
  </si>
  <si>
    <t>05:00–09:00</t>
  </si>
  <si>
    <t>17:00–21:00</t>
  </si>
  <si>
    <t>Duty roster for building cleaning</t>
  </si>
  <si>
    <t>Weekly plan for sites with early and evening jobs, several a day too</t>
  </si>
  <si>
    <t>Week from Monday:</t>
  </si>
  <si>
    <t>Minimum rest (h):</t>
  </si>
  <si>
    <t>Area:</t>
  </si>
  <si>
    <t>Site</t>
  </si>
  <si>
    <t>Employee</t>
  </si>
  <si>
    <t>Day</t>
  </si>
  <si>
    <t>Date</t>
  </si>
  <si>
    <t>Shift</t>
  </si>
  <si>
    <t>Start</t>
  </si>
  <si>
    <t>End</t>
  </si>
  <si>
    <t>Start 2</t>
  </si>
  <si>
    <t>End 2</t>
  </si>
  <si>
    <t>Break (min)</t>
  </si>
  <si>
    <t>Hours</t>
  </si>
  <si>
    <t>Rest (h)</t>
  </si>
  <si>
    <t>Rest s. 5</t>
  </si>
  <si>
    <t>Maximum s. 3</t>
  </si>
  <si>
    <t>Break s. 4</t>
  </si>
  <si>
    <t>Example, Anna</t>
  </si>
  <si>
    <t>Sun (prev. week)</t>
  </si>
  <si>
    <t>Mon</t>
  </si>
  <si>
    <t>Tue</t>
  </si>
  <si>
    <t>Wed</t>
  </si>
  <si>
    <t>Thu</t>
  </si>
  <si>
    <t>Fri</t>
  </si>
  <si>
    <t>Sat</t>
  </si>
  <si>
    <t>Sun</t>
  </si>
  <si>
    <t>Week</t>
  </si>
  <si>
    <t>Checks: more than ten hours a day (section 3 ArbZG), a break under 30 minutes from six and under 45 minutes from nine hours (section 4), rest below the value at the top (section 5), a week over 48 hours (only with an offset) or 60 hours.</t>
  </si>
  <si>
    <t>The checks flag, they do not decide. Collective agreements can allow other values; the notes are on the Instructions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</si>
</sst>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dd/mm"/>
    <numFmt numFmtId="166" formatCode="hh:mm"/>
  </numFmts>
  <fonts count="14"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color rgb="FFFFFFFF"/>
      <sz val="11"/>
      <name val="Calibri"/>
    </font>
    <font>
      <b/>
      <sz val="10"/>
      <name val="Calibri"/>
    </font>
    <font>
      <b/>
      <color rgb="FFFFFFFF"/>
      <sz val="10"/>
      <name val="Calibri"/>
    </font>
    <font>
      <b/>
      <color rgb="FF111111"/>
      <sz val="11"/>
      <name val="Calibri"/>
    </font>
    <font>
      <b/>
      <color rgb="FFB91C1C"/>
      <sz val="11"/>
      <name val="Calibri"/>
    </font>
    <font>
      <color rgb="FF6B7280"/>
      <sz val="9"/>
      <name val="Calibri"/>
    </font>
  </fonts>
  <fills count="6">
    <fill>
      <patternFill patternType="none"/>
    </fill>
    <fill>
      <patternFill patternType="gray125"/>
    </fill>
    <fill>
      <patternFill patternType="solid">
        <fgColor rgb="FF5D7F62"/>
      </patternFill>
    </fill>
    <fill>
      <patternFill patternType="solid">
        <fgColor rgb="FFFFFDF2"/>
      </patternFill>
    </fill>
    <fill>
      <patternFill patternType="solid">
        <fgColor rgb="FFF3F4F6"/>
      </patternFill>
    </fill>
    <fill>
      <patternFill patternType="solid">
        <fgColor rgb="FFE6ECE7"/>
      </patternFill>
    </fill>
  </fills>
  <borders count="4">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
      <left/>
      <right/>
      <top/>
      <bottom style="thin">
        <color rgb="FF5D7F62"/>
      </bottom>
      <diagonal/>
    </border>
  </borders>
  <cellStyleXfs count="1">
    <xf numFmtId="0" fontId="0" fillId="0" borderId="0"/>
  </cellStyleXfs>
  <cellXfs count="31">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2" borderId="1" xfId="0" applyFont="1" applyFill="1" applyBorder="1" applyAlignment="1">
      <alignment horizontal="center" vertical="center" wrapText="1"/>
    </xf>
    <xf numFmtId="0" fontId="0" fillId="0" borderId="2" xfId="0" applyBorder="1" applyAlignment="1">
      <alignment horizontal="center"/>
    </xf>
    <xf numFmtId="0" fontId="0" fillId="0" borderId="2" xfId="0" applyBorder="1" applyAlignment="1">
      <alignment horizontal="left"/>
    </xf>
    <xf numFmtId="0" fontId="9" fillId="0" borderId="0" xfId="0" applyFont="1" applyAlignment="1">
      <alignment horizontal="right" vertical="center"/>
    </xf>
    <xf numFmtId="16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10" fillId="2" borderId="1" xfId="0" applyFont="1" applyFill="1" applyBorder="1" applyAlignment="1">
      <alignment horizontal="center" vertical="center" wrapText="1"/>
    </xf>
    <xf numFmtId="0" fontId="0" fillId="3" borderId="1" xfId="0" applyFill="1" applyBorder="1" applyAlignment="1">
      <alignment horizontal="left" vertical="top" wrapText="1"/>
    </xf>
    <xf numFmtId="0" fontId="0" fillId="4" borderId="0" xfId="0" applyFill="1"/>
    <xf numFmtId="165" fontId="0" fillId="4" borderId="0" xfId="0" applyNumberFormat="1" applyFill="1"/>
    <xf numFmtId="0" fontId="0" fillId="4" borderId="1" xfId="0" applyFill="1" applyBorder="1" applyAlignment="1">
      <alignment horizontal="center" vertical="center"/>
    </xf>
    <xf numFmtId="166" fontId="0" fillId="4" borderId="1" xfId="0" applyNumberFormat="1" applyFill="1" applyBorder="1" applyAlignment="1">
      <alignment horizontal="center" vertical="center"/>
    </xf>
    <xf numFmtId="0" fontId="0" fillId="0" borderId="2" xfId="0" applyBorder="1"/>
    <xf numFmtId="165" fontId="0" fillId="0" borderId="2" xfId="0" applyNumberFormat="1" applyBorder="1"/>
    <xf numFmtId="0" fontId="0" fillId="3" borderId="2" xfId="0" applyFill="1" applyBorder="1" applyAlignment="1">
      <alignment horizontal="center" vertical="center"/>
    </xf>
    <xf numFmtId="166" fontId="0" fillId="3" borderId="2" xfId="0" applyNumberFormat="1" applyFill="1" applyBorder="1" applyAlignment="1">
      <alignment horizontal="center" vertical="center"/>
    </xf>
    <xf numFmtId="2" fontId="11" fillId="5" borderId="2" xfId="0" applyNumberFormat="1" applyFont="1" applyFill="1" applyBorder="1" applyAlignment="1">
      <alignment horizontal="center" vertical="center"/>
    </xf>
    <xf numFmtId="0" fontId="12" fillId="0" borderId="2" xfId="0" applyFont="1" applyBorder="1"/>
    <xf numFmtId="165" fontId="12" fillId="0" borderId="2" xfId="0" applyNumberFormat="1" applyFont="1" applyBorder="1"/>
    <xf numFmtId="0" fontId="9" fillId="0" borderId="3" xfId="0" applyFont="1" applyBorder="1"/>
    <xf numFmtId="0" fontId="0" fillId="0" borderId="3" xfId="0" applyBorder="1"/>
    <xf numFmtId="2" fontId="11" fillId="5" borderId="3" xfId="0" applyNumberFormat="1" applyFont="1" applyFill="1" applyBorder="1" applyAlignment="1">
      <alignment horizontal="center" vertical="center"/>
    </xf>
    <xf numFmtId="0" fontId="13" fillId="0" borderId="0" xfId="0" applyFont="1" applyAlignment="1">
      <alignment vertical="top" wrapText="1"/>
    </xf>
  </cellXfs>
  <cellStyles count="1">
    <cellStyle name="Normal" xfId="0" builtinId="0"/>
  </cellStyles>
  <dxfs count="1">
    <dxf>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7"/>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4" spans="1:1" x14ac:dyDescent="0.25">
      <c r="A14" s="3" t="s">
        <v>10</v>
      </c>
    </row>
    <row r="16" spans="1:1" x14ac:dyDescent="0.25">
      <c r="A16" s="4"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4" ht="30" customHeight="1" spans="1:1" x14ac:dyDescent="0.25">
      <c r="A24" s="5" t="s">
        <v>19</v>
      </c>
    </row>
    <row r="25" ht="30" customHeight="1" spans="1:1" x14ac:dyDescent="0.25">
      <c r="A25" s="5" t="s">
        <v>20</v>
      </c>
    </row>
    <row r="27" spans="1:1" x14ac:dyDescent="0.25">
      <c r="A27" s="6" t="s">
        <v>21</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D11"/>
  <sheetFormatPr defaultRowHeight="15" outlineLevelRow="0" outlineLevelCol="0" x14ac:dyDescent="55"/>
  <cols>
    <col min="1" max="1" width="10" customWidth="1"/>
    <col min="2" max="2" width="36" customWidth="1"/>
    <col min="3" max="4" width="16" customWidth="1"/>
  </cols>
  <sheetData>
    <row r="1" ht="24" customHeight="1" x14ac:dyDescent="0.25"/>
    <row r="2" ht="24" customHeight="1" spans="1:4" x14ac:dyDescent="0.25">
      <c r="A2" s="7" t="s">
        <v>22</v>
      </c>
      <c r="B2" s="7"/>
      <c r="C2" s="7"/>
      <c r="D2" s="7"/>
    </row>
    <row r="3" ht="16" customHeight="1" spans="1:4" x14ac:dyDescent="0.25">
      <c r="A3" s="2" t="s">
        <v>23</v>
      </c>
      <c r="B3" s="2"/>
      <c r="C3" s="2"/>
      <c r="D3" s="2"/>
    </row>
    <row r="5" spans="1:4" x14ac:dyDescent="0.25">
      <c r="A5" s="8" t="s">
        <v>24</v>
      </c>
      <c r="B5" s="8" t="s">
        <v>25</v>
      </c>
      <c r="C5" s="8" t="s">
        <v>26</v>
      </c>
      <c r="D5" s="8" t="s">
        <v>27</v>
      </c>
    </row>
    <row r="6" spans="1:4" x14ac:dyDescent="0.25">
      <c r="A6" s="9" t="s">
        <v>28</v>
      </c>
      <c r="B6" s="10" t="s">
        <v>29</v>
      </c>
      <c r="C6" s="9" t="s">
        <v>30</v>
      </c>
      <c r="D6" s="9" t="s">
        <v>31</v>
      </c>
    </row>
    <row r="7" spans="1:4" x14ac:dyDescent="0.25">
      <c r="A7" s="9" t="s">
        <v>32</v>
      </c>
      <c r="B7" s="10" t="s">
        <v>33</v>
      </c>
      <c r="C7" s="9" t="s">
        <v>31</v>
      </c>
      <c r="D7" s="9" t="s">
        <v>34</v>
      </c>
    </row>
    <row r="8" spans="1:4" x14ac:dyDescent="0.25">
      <c r="A8" s="9" t="s">
        <v>35</v>
      </c>
      <c r="B8" s="10" t="s">
        <v>36</v>
      </c>
      <c r="C8" s="9" t="s">
        <v>37</v>
      </c>
      <c r="D8" s="9" t="s">
        <v>38</v>
      </c>
    </row>
    <row r="9" spans="1:4" x14ac:dyDescent="0.25">
      <c r="A9" s="9" t="s">
        <v>39</v>
      </c>
      <c r="B9" s="10" t="s">
        <v>40</v>
      </c>
      <c r="C9" s="9" t="s">
        <v>41</v>
      </c>
      <c r="D9" s="9" t="s">
        <v>42</v>
      </c>
    </row>
    <row r="11" spans="1:1" x14ac:dyDescent="0.25">
      <c r="A11" s="6" t="s">
        <v>21</v>
      </c>
    </row>
  </sheetData>
  <mergeCells count="2">
    <mergeCell ref="A2:D2"/>
    <mergeCell ref="A3:D3"/>
  </mergeCells>
  <pageMargins left="0.7" right="0.7" top="0.75" bottom="0.75" header="0.3" footer="0.3"/>
  <pageSetup orientation="portrait" horizontalDpi="4294967295" verticalDpi="4294967295" scale="100" fitToWidth="1" fitToHeight="1"/>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N102"/>
  <sheetViews>
    <sheetView workbookViewId="0">
      <pane xSplit="1" ySplit="7" topLeftCell="B8" activePane="bottomRight" state="frozen"/>
      <selection pane="bottomRight"/>
    </sheetView>
  </sheetViews>
  <sheetFormatPr defaultRowHeight="15" outlineLevelRow="0" outlineLevelCol="0" x14ac:dyDescent="55"/>
  <cols>
    <col min="1" max="1" width="22" customWidth="1"/>
    <col min="2" max="2" width="7" customWidth="1"/>
    <col min="3" max="3" width="10" customWidth="1"/>
    <col min="4" max="8" width="8" customWidth="1"/>
    <col min="11" max="11" width="10" customWidth="1"/>
    <col min="12" max="12" width="12" customWidth="1"/>
    <col min="13" max="13" width="14" customWidth="1"/>
    <col min="14" max="14" width="11" customWidth="1"/>
  </cols>
  <sheetData>
    <row r="1" ht="24" customHeight="1" x14ac:dyDescent="0.25"/>
    <row r="2" ht="24" customHeight="1" spans="1:14" x14ac:dyDescent="0.25">
      <c r="A2" s="7" t="s">
        <v>43</v>
      </c>
      <c r="B2" s="7"/>
      <c r="C2" s="7"/>
      <c r="D2" s="7"/>
      <c r="E2" s="7"/>
      <c r="F2" s="7"/>
      <c r="G2" s="7"/>
      <c r="H2" s="7"/>
      <c r="I2" s="7"/>
      <c r="J2" s="7"/>
      <c r="K2" s="7"/>
      <c r="L2" s="7"/>
      <c r="M2" s="7"/>
      <c r="N2" s="7"/>
    </row>
    <row r="3" ht="16" customHeight="1" spans="1:14" x14ac:dyDescent="0.25">
      <c r="A3" s="2" t="s">
        <v>44</v>
      </c>
      <c r="B3" s="2"/>
      <c r="C3" s="2"/>
      <c r="D3" s="2"/>
      <c r="E3" s="2"/>
      <c r="F3" s="2"/>
      <c r="G3" s="2"/>
      <c r="H3" s="2"/>
      <c r="I3" s="2"/>
      <c r="J3" s="2"/>
      <c r="K3" s="2"/>
      <c r="L3" s="2"/>
      <c r="M3" s="2"/>
      <c r="N3" s="2"/>
    </row>
    <row r="5" spans="1:12" x14ac:dyDescent="0.25">
      <c r="A5" s="11" t="s">
        <v>45</v>
      </c>
      <c r="C5" s="12">
        <v>46328</v>
      </c>
      <c r="E5" s="11" t="s">
        <v>46</v>
      </c>
      <c r="F5" s="11"/>
      <c r="G5" s="13">
        <v>11</v>
      </c>
      <c r="I5" s="11" t="s">
        <v>47</v>
      </c>
      <c r="J5" s="13" t="s">
        <v>48</v>
      </c>
      <c r="K5" s="13"/>
      <c r="L5" s="13"/>
    </row>
    <row r="7" ht="30" customHeight="1" spans="1:14" x14ac:dyDescent="0.25">
      <c r="A7" s="14" t="s">
        <v>49</v>
      </c>
      <c r="B7" s="14" t="s">
        <v>50</v>
      </c>
      <c r="C7" s="14" t="s">
        <v>51</v>
      </c>
      <c r="D7" s="14" t="s">
        <v>52</v>
      </c>
      <c r="E7" s="14" t="s">
        <v>53</v>
      </c>
      <c r="F7" s="14" t="s">
        <v>54</v>
      </c>
      <c r="G7" s="14" t="s">
        <v>55</v>
      </c>
      <c r="H7" s="14" t="s">
        <v>56</v>
      </c>
      <c r="I7" s="14" t="s">
        <v>57</v>
      </c>
      <c r="J7" s="14" t="s">
        <v>58</v>
      </c>
      <c r="K7" s="14" t="s">
        <v>59</v>
      </c>
      <c r="L7" s="14" t="s">
        <v>60</v>
      </c>
      <c r="M7" s="14" t="s">
        <v>61</v>
      </c>
      <c r="N7" s="14" t="s">
        <v>62</v>
      </c>
    </row>
    <row r="8" spans="1:14" x14ac:dyDescent="0.25">
      <c r="A8" s="15" t="s">
        <v>63</v>
      </c>
      <c r="B8" s="16" t="s">
        <v>64</v>
      </c>
      <c r="C8" s="17">
        <f>$C$5+-1</f>
      </c>
      <c r="D8" s="18"/>
      <c r="E8" s="19"/>
      <c r="F8" s="19"/>
      <c r="G8" s="19"/>
      <c r="H8" s="19"/>
      <c r="I8" s="18"/>
      <c r="J8" s="16"/>
      <c r="K8" s="16"/>
      <c r="L8" s="16"/>
      <c r="M8" s="16"/>
      <c r="N8" s="16"/>
    </row>
    <row r="9" spans="1:14" x14ac:dyDescent="0.25">
      <c r="A9" s="15"/>
      <c r="B9" s="20" t="s">
        <v>65</v>
      </c>
      <c r="C9" s="21">
        <f>$C$5+0</f>
      </c>
      <c r="D9" s="22"/>
      <c r="E9" s="23">
        <v>0.20833333333333334</v>
      </c>
      <c r="F9" s="23">
        <v>0.375</v>
      </c>
      <c r="G9" s="23">
        <v>0.7083333333333334</v>
      </c>
      <c r="H9" s="23">
        <v>0.875</v>
      </c>
      <c r="I9" s="22">
        <v>0</v>
      </c>
      <c r="J9" s="24">
        <f>IF(AND(ISNUMBER(E9),ISNUMBER(F9)),ROUND((IF(F9&lt;=E9,F9+1,F9)-E9)*24+IF(AND(ISNUMBER(G9),ISNUMBER(H9)),(IF(H9&lt;=G9,H9+1,H9)-G9)*24,0)-N(I9)/60,2),"")</f>
      </c>
      <c r="K9" s="24">
        <f>IF(AND(ISNUMBER(E9),ISNUMBER(E8),ISNUMBER(F8)),ROUND((1+E9-IF(AND(ISNUMBER(G8),ISNUMBER(H8)),IF(H8&lt;=G8,H8+1,H8),IF(F8&lt;=E8,F8+1,F8)))*24,2),"")</f>
      </c>
      <c r="L9" s="20">
        <f>IF(AND(ISNUMBER(K9),K9&lt;$G$5),"too short","")</f>
      </c>
      <c r="M9" s="20">
        <f>IF(AND(ISNUMBER(J9),J9&gt;10),"over 10 h","")</f>
      </c>
      <c r="N9" s="20">
        <f>IF(AND(ISNUMBER(J9),OR(AND(J9&gt;9,(N(I9)+IF(AND(ISNUMBER(G9),ISNUMBER(F9)),IF((G9-F9)*1440&gt;=15,(G9-F9)*1440,0),0))&lt;45),AND(J9&gt;6,(N(I9)+IF(AND(ISNUMBER(G9),ISNUMBER(F9)),IF((G9-F9)*1440&gt;=15,(G9-F9)*1440,0),0))&lt;30))),"too short","")</f>
      </c>
    </row>
    <row r="10" spans="1:14" x14ac:dyDescent="0.25">
      <c r="A10" s="15"/>
      <c r="B10" s="20" t="s">
        <v>66</v>
      </c>
      <c r="C10" s="21">
        <f>$C$5+1</f>
      </c>
      <c r="D10" s="22"/>
      <c r="E10" s="23">
        <v>0.375</v>
      </c>
      <c r="F10" s="23">
        <v>0.625</v>
      </c>
      <c r="G10" s="23"/>
      <c r="H10" s="23"/>
      <c r="I10" s="22">
        <v>0</v>
      </c>
      <c r="J10" s="24">
        <f>IF(AND(ISNUMBER(E10),ISNUMBER(F10)),ROUND((IF(F10&lt;=E10,F10+1,F10)-E10)*24+IF(AND(ISNUMBER(G10),ISNUMBER(H10)),(IF(H10&lt;=G10,H10+1,H10)-G10)*24,0)-N(I10)/60,2),"")</f>
      </c>
      <c r="K10" s="24">
        <f>IF(AND(ISNUMBER(E10),ISNUMBER(E9),ISNUMBER(F9)),ROUND((1+E10-IF(AND(ISNUMBER(G9),ISNUMBER(H9)),IF(H9&lt;=G9,H9+1,H9),IF(F9&lt;=E9,F9+1,F9)))*24,2),"")</f>
      </c>
      <c r="L10" s="20">
        <f>IF(AND(ISNUMBER(K10),K10&lt;$G$5),"too short","")</f>
      </c>
      <c r="M10" s="20">
        <f>IF(AND(ISNUMBER(J10),J10&gt;10),"over 10 h","")</f>
      </c>
      <c r="N10" s="20">
        <f>IF(AND(ISNUMBER(J10),OR(AND(J10&gt;9,(N(I10)+IF(AND(ISNUMBER(G10),ISNUMBER(F10)),IF((G10-F10)*1440&gt;=15,(G10-F10)*1440,0),0))&lt;45),AND(J10&gt;6,(N(I10)+IF(AND(ISNUMBER(G10),ISNUMBER(F10)),IF((G10-F10)*1440&gt;=15,(G10-F10)*1440,0),0))&lt;30))),"too short","")</f>
      </c>
    </row>
    <row r="11" spans="1:14" x14ac:dyDescent="0.25">
      <c r="A11" s="15"/>
      <c r="B11" s="20" t="s">
        <v>67</v>
      </c>
      <c r="C11" s="21">
        <f>$C$5+2</f>
      </c>
      <c r="D11" s="22"/>
      <c r="E11" s="23">
        <v>0.20833333333333334</v>
      </c>
      <c r="F11" s="23">
        <v>0.375</v>
      </c>
      <c r="G11" s="23">
        <v>0.7083333333333334</v>
      </c>
      <c r="H11" s="23">
        <v>0.875</v>
      </c>
      <c r="I11" s="22">
        <v>0</v>
      </c>
      <c r="J11" s="24">
        <f>IF(AND(ISNUMBER(E11),ISNUMBER(F11)),ROUND((IF(F11&lt;=E11,F11+1,F11)-E11)*24+IF(AND(ISNUMBER(G11),ISNUMBER(H11)),(IF(H11&lt;=G11,H11+1,H11)-G11)*24,0)-N(I11)/60,2),"")</f>
      </c>
      <c r="K11" s="24">
        <f>IF(AND(ISNUMBER(E11),ISNUMBER(E10),ISNUMBER(F10)),ROUND((1+E11-IF(AND(ISNUMBER(G10),ISNUMBER(H10)),IF(H10&lt;=G10,H10+1,H10),IF(F10&lt;=E10,F10+1,F10)))*24,2),"")</f>
      </c>
      <c r="L11" s="20">
        <f>IF(AND(ISNUMBER(K11),K11&lt;$G$5),"too short","")</f>
      </c>
      <c r="M11" s="20">
        <f>IF(AND(ISNUMBER(J11),J11&gt;10),"over 10 h","")</f>
      </c>
      <c r="N11" s="20">
        <f>IF(AND(ISNUMBER(J11),OR(AND(J11&gt;9,(N(I11)+IF(AND(ISNUMBER(G11),ISNUMBER(F11)),IF((G11-F11)*1440&gt;=15,(G11-F11)*1440,0),0))&lt;45),AND(J11&gt;6,(N(I11)+IF(AND(ISNUMBER(G11),ISNUMBER(F11)),IF((G11-F11)*1440&gt;=15,(G11-F11)*1440,0),0))&lt;30))),"too short","")</f>
      </c>
    </row>
    <row r="12" spans="1:14" x14ac:dyDescent="0.25">
      <c r="A12" s="15"/>
      <c r="B12" s="20" t="s">
        <v>68</v>
      </c>
      <c r="C12" s="21">
        <f>$C$5+3</f>
      </c>
      <c r="D12" s="22"/>
      <c r="E12" s="23">
        <v>0.375</v>
      </c>
      <c r="F12" s="23">
        <v>0.625</v>
      </c>
      <c r="G12" s="23"/>
      <c r="H12" s="23"/>
      <c r="I12" s="22">
        <v>0</v>
      </c>
      <c r="J12" s="24">
        <f>IF(AND(ISNUMBER(E12),ISNUMBER(F12)),ROUND((IF(F12&lt;=E12,F12+1,F12)-E12)*24+IF(AND(ISNUMBER(G12),ISNUMBER(H12)),(IF(H12&lt;=G12,H12+1,H12)-G12)*24,0)-N(I12)/60,2),"")</f>
      </c>
      <c r="K12" s="24">
        <f>IF(AND(ISNUMBER(E12),ISNUMBER(E11),ISNUMBER(F11)),ROUND((1+E12-IF(AND(ISNUMBER(G11),ISNUMBER(H11)),IF(H11&lt;=G11,H11+1,H11),IF(F11&lt;=E11,F11+1,F11)))*24,2),"")</f>
      </c>
      <c r="L12" s="20">
        <f>IF(AND(ISNUMBER(K12),K12&lt;$G$5),"too short","")</f>
      </c>
      <c r="M12" s="20">
        <f>IF(AND(ISNUMBER(J12),J12&gt;10),"over 10 h","")</f>
      </c>
      <c r="N12" s="20">
        <f>IF(AND(ISNUMBER(J12),OR(AND(J12&gt;9,(N(I12)+IF(AND(ISNUMBER(G12),ISNUMBER(F12)),IF((G12-F12)*1440&gt;=15,(G12-F12)*1440,0),0))&lt;45),AND(J12&gt;6,(N(I12)+IF(AND(ISNUMBER(G12),ISNUMBER(F12)),IF((G12-F12)*1440&gt;=15,(G12-F12)*1440,0),0))&lt;30))),"too short","")</f>
      </c>
    </row>
    <row r="13" spans="1:14" x14ac:dyDescent="0.25">
      <c r="A13" s="15"/>
      <c r="B13" s="20" t="s">
        <v>69</v>
      </c>
      <c r="C13" s="21">
        <f>$C$5+4</f>
      </c>
      <c r="D13" s="22"/>
      <c r="E13" s="23">
        <v>0.20833333333333334</v>
      </c>
      <c r="F13" s="23">
        <v>0.375</v>
      </c>
      <c r="G13" s="23">
        <v>0.75</v>
      </c>
      <c r="H13" s="23">
        <v>0.9583333333333334</v>
      </c>
      <c r="I13" s="22">
        <v>0</v>
      </c>
      <c r="J13" s="24">
        <f>IF(AND(ISNUMBER(E13),ISNUMBER(F13)),ROUND((IF(F13&lt;=E13,F13+1,F13)-E13)*24+IF(AND(ISNUMBER(G13),ISNUMBER(H13)),(IF(H13&lt;=G13,H13+1,H13)-G13)*24,0)-N(I13)/60,2),"")</f>
      </c>
      <c r="K13" s="24">
        <f>IF(AND(ISNUMBER(E13),ISNUMBER(E12),ISNUMBER(F12)),ROUND((1+E13-IF(AND(ISNUMBER(G12),ISNUMBER(H12)),IF(H12&lt;=G12,H12+1,H12),IF(F12&lt;=E12,F12+1,F12)))*24,2),"")</f>
      </c>
      <c r="L13" s="20">
        <f>IF(AND(ISNUMBER(K13),K13&lt;$G$5),"too short","")</f>
      </c>
      <c r="M13" s="20">
        <f>IF(AND(ISNUMBER(J13),J13&gt;10),"over 10 h","")</f>
      </c>
      <c r="N13" s="20">
        <f>IF(AND(ISNUMBER(J13),OR(AND(J13&gt;9,(N(I13)+IF(AND(ISNUMBER(G13),ISNUMBER(F13)),IF((G13-F13)*1440&gt;=15,(G13-F13)*1440,0),0))&lt;45),AND(J13&gt;6,(N(I13)+IF(AND(ISNUMBER(G13),ISNUMBER(F13)),IF((G13-F13)*1440&gt;=15,(G13-F13)*1440,0),0))&lt;30))),"too short","")</f>
      </c>
    </row>
    <row r="14" spans="1:14" x14ac:dyDescent="0.25">
      <c r="A14" s="15"/>
      <c r="B14" s="20" t="s">
        <v>70</v>
      </c>
      <c r="C14" s="21">
        <f>$C$5+5</f>
      </c>
      <c r="D14" s="22"/>
      <c r="E14" s="23">
        <v>0.20833333333333334</v>
      </c>
      <c r="F14" s="23">
        <v>0.375</v>
      </c>
      <c r="G14" s="23"/>
      <c r="H14" s="23"/>
      <c r="I14" s="22">
        <v>0</v>
      </c>
      <c r="J14" s="24">
        <f>IF(AND(ISNUMBER(E14),ISNUMBER(F14)),ROUND((IF(F14&lt;=E14,F14+1,F14)-E14)*24+IF(AND(ISNUMBER(G14),ISNUMBER(H14)),(IF(H14&lt;=G14,H14+1,H14)-G14)*24,0)-N(I14)/60,2),"")</f>
      </c>
      <c r="K14" s="24">
        <f>IF(AND(ISNUMBER(E14),ISNUMBER(E13),ISNUMBER(F13)),ROUND((1+E14-IF(AND(ISNUMBER(G13),ISNUMBER(H13)),IF(H13&lt;=G13,H13+1,H13),IF(F13&lt;=E13,F13+1,F13)))*24,2),"")</f>
      </c>
      <c r="L14" s="20">
        <f>IF(AND(ISNUMBER(K14),K14&lt;$G$5),"too short","")</f>
      </c>
      <c r="M14" s="20">
        <f>IF(AND(ISNUMBER(J14),J14&gt;10),"over 10 h","")</f>
      </c>
      <c r="N14" s="20">
        <f>IF(AND(ISNUMBER(J14),OR(AND(J14&gt;9,(N(I14)+IF(AND(ISNUMBER(G14),ISNUMBER(F14)),IF((G14-F14)*1440&gt;=15,(G14-F14)*1440,0),0))&lt;45),AND(J14&gt;6,(N(I14)+IF(AND(ISNUMBER(G14),ISNUMBER(F14)),IF((G14-F14)*1440&gt;=15,(G14-F14)*1440,0),0))&lt;30))),"too short","")</f>
      </c>
    </row>
    <row r="15" spans="1:14" x14ac:dyDescent="0.25">
      <c r="A15" s="15"/>
      <c r="B15" s="25" t="s">
        <v>71</v>
      </c>
      <c r="C15" s="26">
        <f>$C$5+6</f>
      </c>
      <c r="D15" s="22"/>
      <c r="E15" s="23"/>
      <c r="F15" s="23"/>
      <c r="G15" s="23"/>
      <c r="H15" s="23"/>
      <c r="I15" s="22"/>
      <c r="J15" s="24">
        <f>IF(AND(ISNUMBER(E15),ISNUMBER(F15)),ROUND((IF(F15&lt;=E15,F15+1,F15)-E15)*24+IF(AND(ISNUMBER(G15),ISNUMBER(H15)),(IF(H15&lt;=G15,H15+1,H15)-G15)*24,0)-N(I15)/60,2),"")</f>
      </c>
      <c r="K15" s="24">
        <f>IF(AND(ISNUMBER(E15),ISNUMBER(E14),ISNUMBER(F14)),ROUND((1+E15-IF(AND(ISNUMBER(G14),ISNUMBER(H14)),IF(H14&lt;=G14,H14+1,H14),IF(F14&lt;=E14,F14+1,F14)))*24,2),"")</f>
      </c>
      <c r="L15" s="20">
        <f>IF(AND(ISNUMBER(K15),K15&lt;$G$5),"too short","")</f>
      </c>
      <c r="M15" s="20">
        <f>IF(AND(ISNUMBER(J15),J15&gt;10),"over 10 h","")</f>
      </c>
      <c r="N15" s="20">
        <f>IF(AND(ISNUMBER(J15),OR(AND(J15&gt;9,(N(I15)+IF(AND(ISNUMBER(G15),ISNUMBER(F15)),IF((G15-F15)*1440&gt;=15,(G15-F15)*1440,0),0))&lt;45),AND(J15&gt;6,(N(I15)+IF(AND(ISNUMBER(G15),ISNUMBER(F15)),IF((G15-F15)*1440&gt;=15,(G15-F15)*1440,0),0))&lt;30))),"too short","")</f>
      </c>
    </row>
    <row r="16" spans="1:14" x14ac:dyDescent="0.25">
      <c r="A16" s="15"/>
      <c r="B16" s="27" t="s">
        <v>72</v>
      </c>
      <c r="C16" s="28"/>
      <c r="D16" s="28"/>
      <c r="E16" s="28"/>
      <c r="F16" s="28"/>
      <c r="G16" s="28"/>
      <c r="H16" s="28"/>
      <c r="I16" s="28"/>
      <c r="J16" s="29">
        <f>SUM(J9:J15)</f>
      </c>
      <c r="K16" s="28"/>
      <c r="L16" s="28">
        <f>IF(AND(ISNUMBER(J15),J15&gt;0),"Sunday: rest day","")</f>
      </c>
      <c r="M16" s="28">
        <f>IF(J16&gt;60,"over 60 h",IF(J16&gt;48,"over 48 h, offset",""))</f>
      </c>
      <c r="N16" s="28"/>
    </row>
    <row r="17" spans="1:14" x14ac:dyDescent="0.25">
      <c r="A17" s="15"/>
      <c r="B17" s="16" t="s">
        <v>64</v>
      </c>
      <c r="C17" s="17">
        <f>$C$5+-1</f>
      </c>
      <c r="D17" s="18"/>
      <c r="E17" s="19"/>
      <c r="F17" s="19"/>
      <c r="G17" s="19"/>
      <c r="H17" s="19"/>
      <c r="I17" s="18"/>
      <c r="J17" s="16"/>
      <c r="K17" s="16"/>
      <c r="L17" s="16"/>
      <c r="M17" s="16"/>
      <c r="N17" s="16"/>
    </row>
    <row r="18" spans="1:14" x14ac:dyDescent="0.25">
      <c r="A18" s="15"/>
      <c r="B18" s="20" t="s">
        <v>65</v>
      </c>
      <c r="C18" s="21">
        <f>$C$5+0</f>
      </c>
      <c r="D18" s="22"/>
      <c r="E18" s="23"/>
      <c r="F18" s="23"/>
      <c r="G18" s="23"/>
      <c r="H18" s="23"/>
      <c r="I18" s="22"/>
      <c r="J18" s="24">
        <f>IF(AND(ISNUMBER(E18),ISNUMBER(F18)),ROUND((IF(F18&lt;=E18,F18+1,F18)-E18)*24+IF(AND(ISNUMBER(G18),ISNUMBER(H18)),(IF(H18&lt;=G18,H18+1,H18)-G18)*24,0)-N(I18)/60,2),"")</f>
      </c>
      <c r="K18" s="24">
        <f>IF(AND(ISNUMBER(E18),ISNUMBER(E17),ISNUMBER(F17)),ROUND((1+E18-IF(AND(ISNUMBER(G17),ISNUMBER(H17)),IF(H17&lt;=G17,H17+1,H17),IF(F17&lt;=E17,F17+1,F17)))*24,2),"")</f>
      </c>
      <c r="L18" s="20">
        <f>IF(AND(ISNUMBER(K18),K18&lt;$G$5),"too short","")</f>
      </c>
      <c r="M18" s="20">
        <f>IF(AND(ISNUMBER(J18),J18&gt;10),"over 10 h","")</f>
      </c>
      <c r="N18" s="20">
        <f>IF(AND(ISNUMBER(J18),OR(AND(J18&gt;9,(N(I18)+IF(AND(ISNUMBER(G18),ISNUMBER(F18)),IF((G18-F18)*1440&gt;=15,(G18-F18)*1440,0),0))&lt;45),AND(J18&gt;6,(N(I18)+IF(AND(ISNUMBER(G18),ISNUMBER(F18)),IF((G18-F18)*1440&gt;=15,(G18-F18)*1440,0),0))&lt;30))),"too short","")</f>
      </c>
    </row>
    <row r="19" spans="1:14" x14ac:dyDescent="0.25">
      <c r="A19" s="15"/>
      <c r="B19" s="20" t="s">
        <v>66</v>
      </c>
      <c r="C19" s="21">
        <f>$C$5+1</f>
      </c>
      <c r="D19" s="22"/>
      <c r="E19" s="23"/>
      <c r="F19" s="23"/>
      <c r="G19" s="23"/>
      <c r="H19" s="23"/>
      <c r="I19" s="22"/>
      <c r="J19" s="24">
        <f>IF(AND(ISNUMBER(E19),ISNUMBER(F19)),ROUND((IF(F19&lt;=E19,F19+1,F19)-E19)*24+IF(AND(ISNUMBER(G19),ISNUMBER(H19)),(IF(H19&lt;=G19,H19+1,H19)-G19)*24,0)-N(I19)/60,2),"")</f>
      </c>
      <c r="K19" s="24">
        <f>IF(AND(ISNUMBER(E19),ISNUMBER(E18),ISNUMBER(F18)),ROUND((1+E19-IF(AND(ISNUMBER(G18),ISNUMBER(H18)),IF(H18&lt;=G18,H18+1,H18),IF(F18&lt;=E18,F18+1,F18)))*24,2),"")</f>
      </c>
      <c r="L19" s="20">
        <f>IF(AND(ISNUMBER(K19),K19&lt;$G$5),"too short","")</f>
      </c>
      <c r="M19" s="20">
        <f>IF(AND(ISNUMBER(J19),J19&gt;10),"over 10 h","")</f>
      </c>
      <c r="N19" s="20">
        <f>IF(AND(ISNUMBER(J19),OR(AND(J19&gt;9,(N(I19)+IF(AND(ISNUMBER(G19),ISNUMBER(F19)),IF((G19-F19)*1440&gt;=15,(G19-F19)*1440,0),0))&lt;45),AND(J19&gt;6,(N(I19)+IF(AND(ISNUMBER(G19),ISNUMBER(F19)),IF((G19-F19)*1440&gt;=15,(G19-F19)*1440,0),0))&lt;30))),"too short","")</f>
      </c>
    </row>
    <row r="20" spans="1:14" x14ac:dyDescent="0.25">
      <c r="A20" s="15"/>
      <c r="B20" s="20" t="s">
        <v>67</v>
      </c>
      <c r="C20" s="21">
        <f>$C$5+2</f>
      </c>
      <c r="D20" s="22"/>
      <c r="E20" s="23"/>
      <c r="F20" s="23"/>
      <c r="G20" s="23"/>
      <c r="H20" s="23"/>
      <c r="I20" s="22"/>
      <c r="J20" s="24">
        <f>IF(AND(ISNUMBER(E20),ISNUMBER(F20)),ROUND((IF(F20&lt;=E20,F20+1,F20)-E20)*24+IF(AND(ISNUMBER(G20),ISNUMBER(H20)),(IF(H20&lt;=G20,H20+1,H20)-G20)*24,0)-N(I20)/60,2),"")</f>
      </c>
      <c r="K20" s="24">
        <f>IF(AND(ISNUMBER(E20),ISNUMBER(E19),ISNUMBER(F19)),ROUND((1+E20-IF(AND(ISNUMBER(G19),ISNUMBER(H19)),IF(H19&lt;=G19,H19+1,H19),IF(F19&lt;=E19,F19+1,F19)))*24,2),"")</f>
      </c>
      <c r="L20" s="20">
        <f>IF(AND(ISNUMBER(K20),K20&lt;$G$5),"too short","")</f>
      </c>
      <c r="M20" s="20">
        <f>IF(AND(ISNUMBER(J20),J20&gt;10),"over 10 h","")</f>
      </c>
      <c r="N20" s="20">
        <f>IF(AND(ISNUMBER(J20),OR(AND(J20&gt;9,(N(I20)+IF(AND(ISNUMBER(G20),ISNUMBER(F20)),IF((G20-F20)*1440&gt;=15,(G20-F20)*1440,0),0))&lt;45),AND(J20&gt;6,(N(I20)+IF(AND(ISNUMBER(G20),ISNUMBER(F20)),IF((G20-F20)*1440&gt;=15,(G20-F20)*1440,0),0))&lt;30))),"too short","")</f>
      </c>
    </row>
    <row r="21" spans="1:14" x14ac:dyDescent="0.25">
      <c r="A21" s="15"/>
      <c r="B21" s="20" t="s">
        <v>68</v>
      </c>
      <c r="C21" s="21">
        <f>$C$5+3</f>
      </c>
      <c r="D21" s="22"/>
      <c r="E21" s="23"/>
      <c r="F21" s="23"/>
      <c r="G21" s="23"/>
      <c r="H21" s="23"/>
      <c r="I21" s="22"/>
      <c r="J21" s="24">
        <f>IF(AND(ISNUMBER(E21),ISNUMBER(F21)),ROUND((IF(F21&lt;=E21,F21+1,F21)-E21)*24+IF(AND(ISNUMBER(G21),ISNUMBER(H21)),(IF(H21&lt;=G21,H21+1,H21)-G21)*24,0)-N(I21)/60,2),"")</f>
      </c>
      <c r="K21" s="24">
        <f>IF(AND(ISNUMBER(E21),ISNUMBER(E20),ISNUMBER(F20)),ROUND((1+E21-IF(AND(ISNUMBER(G20),ISNUMBER(H20)),IF(H20&lt;=G20,H20+1,H20),IF(F20&lt;=E20,F20+1,F20)))*24,2),"")</f>
      </c>
      <c r="L21" s="20">
        <f>IF(AND(ISNUMBER(K21),K21&lt;$G$5),"too short","")</f>
      </c>
      <c r="M21" s="20">
        <f>IF(AND(ISNUMBER(J21),J21&gt;10),"over 10 h","")</f>
      </c>
      <c r="N21" s="20">
        <f>IF(AND(ISNUMBER(J21),OR(AND(J21&gt;9,(N(I21)+IF(AND(ISNUMBER(G21),ISNUMBER(F21)),IF((G21-F21)*1440&gt;=15,(G21-F21)*1440,0),0))&lt;45),AND(J21&gt;6,(N(I21)+IF(AND(ISNUMBER(G21),ISNUMBER(F21)),IF((G21-F21)*1440&gt;=15,(G21-F21)*1440,0),0))&lt;30))),"too short","")</f>
      </c>
    </row>
    <row r="22" spans="1:14" x14ac:dyDescent="0.25">
      <c r="A22" s="15"/>
      <c r="B22" s="20" t="s">
        <v>69</v>
      </c>
      <c r="C22" s="21">
        <f>$C$5+4</f>
      </c>
      <c r="D22" s="22"/>
      <c r="E22" s="23"/>
      <c r="F22" s="23"/>
      <c r="G22" s="23"/>
      <c r="H22" s="23"/>
      <c r="I22" s="22"/>
      <c r="J22" s="24">
        <f>IF(AND(ISNUMBER(E22),ISNUMBER(F22)),ROUND((IF(F22&lt;=E22,F22+1,F22)-E22)*24+IF(AND(ISNUMBER(G22),ISNUMBER(H22)),(IF(H22&lt;=G22,H22+1,H22)-G22)*24,0)-N(I22)/60,2),"")</f>
      </c>
      <c r="K22" s="24">
        <f>IF(AND(ISNUMBER(E22),ISNUMBER(E21),ISNUMBER(F21)),ROUND((1+E22-IF(AND(ISNUMBER(G21),ISNUMBER(H21)),IF(H21&lt;=G21,H21+1,H21),IF(F21&lt;=E21,F21+1,F21)))*24,2),"")</f>
      </c>
      <c r="L22" s="20">
        <f>IF(AND(ISNUMBER(K22),K22&lt;$G$5),"too short","")</f>
      </c>
      <c r="M22" s="20">
        <f>IF(AND(ISNUMBER(J22),J22&gt;10),"over 10 h","")</f>
      </c>
      <c r="N22" s="20">
        <f>IF(AND(ISNUMBER(J22),OR(AND(J22&gt;9,(N(I22)+IF(AND(ISNUMBER(G22),ISNUMBER(F22)),IF((G22-F22)*1440&gt;=15,(G22-F22)*1440,0),0))&lt;45),AND(J22&gt;6,(N(I22)+IF(AND(ISNUMBER(G22),ISNUMBER(F22)),IF((G22-F22)*1440&gt;=15,(G22-F22)*1440,0),0))&lt;30))),"too short","")</f>
      </c>
    </row>
    <row r="23" spans="1:14" x14ac:dyDescent="0.25">
      <c r="A23" s="15"/>
      <c r="B23" s="20" t="s">
        <v>70</v>
      </c>
      <c r="C23" s="21">
        <f>$C$5+5</f>
      </c>
      <c r="D23" s="22"/>
      <c r="E23" s="23"/>
      <c r="F23" s="23"/>
      <c r="G23" s="23"/>
      <c r="H23" s="23"/>
      <c r="I23" s="22"/>
      <c r="J23" s="24">
        <f>IF(AND(ISNUMBER(E23),ISNUMBER(F23)),ROUND((IF(F23&lt;=E23,F23+1,F23)-E23)*24+IF(AND(ISNUMBER(G23),ISNUMBER(H23)),(IF(H23&lt;=G23,H23+1,H23)-G23)*24,0)-N(I23)/60,2),"")</f>
      </c>
      <c r="K23" s="24">
        <f>IF(AND(ISNUMBER(E23),ISNUMBER(E22),ISNUMBER(F22)),ROUND((1+E23-IF(AND(ISNUMBER(G22),ISNUMBER(H22)),IF(H22&lt;=G22,H22+1,H22),IF(F22&lt;=E22,F22+1,F22)))*24,2),"")</f>
      </c>
      <c r="L23" s="20">
        <f>IF(AND(ISNUMBER(K23),K23&lt;$G$5),"too short","")</f>
      </c>
      <c r="M23" s="20">
        <f>IF(AND(ISNUMBER(J23),J23&gt;10),"over 10 h","")</f>
      </c>
      <c r="N23" s="20">
        <f>IF(AND(ISNUMBER(J23),OR(AND(J23&gt;9,(N(I23)+IF(AND(ISNUMBER(G23),ISNUMBER(F23)),IF((G23-F23)*1440&gt;=15,(G23-F23)*1440,0),0))&lt;45),AND(J23&gt;6,(N(I23)+IF(AND(ISNUMBER(G23),ISNUMBER(F23)),IF((G23-F23)*1440&gt;=15,(G23-F23)*1440,0),0))&lt;30))),"too short","")</f>
      </c>
    </row>
    <row r="24" spans="1:14" x14ac:dyDescent="0.25">
      <c r="A24" s="15"/>
      <c r="B24" s="25" t="s">
        <v>71</v>
      </c>
      <c r="C24" s="26">
        <f>$C$5+6</f>
      </c>
      <c r="D24" s="22"/>
      <c r="E24" s="23"/>
      <c r="F24" s="23"/>
      <c r="G24" s="23"/>
      <c r="H24" s="23"/>
      <c r="I24" s="22"/>
      <c r="J24" s="24">
        <f>IF(AND(ISNUMBER(E24),ISNUMBER(F24)),ROUND((IF(F24&lt;=E24,F24+1,F24)-E24)*24+IF(AND(ISNUMBER(G24),ISNUMBER(H24)),(IF(H24&lt;=G24,H24+1,H24)-G24)*24,0)-N(I24)/60,2),"")</f>
      </c>
      <c r="K24" s="24">
        <f>IF(AND(ISNUMBER(E24),ISNUMBER(E23),ISNUMBER(F23)),ROUND((1+E24-IF(AND(ISNUMBER(G23),ISNUMBER(H23)),IF(H23&lt;=G23,H23+1,H23),IF(F23&lt;=E23,F23+1,F23)))*24,2),"")</f>
      </c>
      <c r="L24" s="20">
        <f>IF(AND(ISNUMBER(K24),K24&lt;$G$5),"too short","")</f>
      </c>
      <c r="M24" s="20">
        <f>IF(AND(ISNUMBER(J24),J24&gt;10),"over 10 h","")</f>
      </c>
      <c r="N24" s="20">
        <f>IF(AND(ISNUMBER(J24),OR(AND(J24&gt;9,(N(I24)+IF(AND(ISNUMBER(G24),ISNUMBER(F24)),IF((G24-F24)*1440&gt;=15,(G24-F24)*1440,0),0))&lt;45),AND(J24&gt;6,(N(I24)+IF(AND(ISNUMBER(G24),ISNUMBER(F24)),IF((G24-F24)*1440&gt;=15,(G24-F24)*1440,0),0))&lt;30))),"too short","")</f>
      </c>
    </row>
    <row r="25" spans="1:14" x14ac:dyDescent="0.25">
      <c r="A25" s="15"/>
      <c r="B25" s="27" t="s">
        <v>72</v>
      </c>
      <c r="C25" s="28"/>
      <c r="D25" s="28"/>
      <c r="E25" s="28"/>
      <c r="F25" s="28"/>
      <c r="G25" s="28"/>
      <c r="H25" s="28"/>
      <c r="I25" s="28"/>
      <c r="J25" s="29">
        <f>SUM(J18:J24)</f>
      </c>
      <c r="K25" s="28"/>
      <c r="L25" s="28">
        <f>IF(AND(ISNUMBER(J24),J24&gt;0),"Sunday: rest day","")</f>
      </c>
      <c r="M25" s="28">
        <f>IF(J25&gt;60,"over 60 h",IF(J25&gt;48,"over 48 h, offset",""))</f>
      </c>
      <c r="N25" s="28"/>
    </row>
    <row r="26" spans="1:14" x14ac:dyDescent="0.25">
      <c r="A26" s="15"/>
      <c r="B26" s="16" t="s">
        <v>64</v>
      </c>
      <c r="C26" s="17">
        <f>$C$5+-1</f>
      </c>
      <c r="D26" s="18"/>
      <c r="E26" s="19"/>
      <c r="F26" s="19"/>
      <c r="G26" s="19"/>
      <c r="H26" s="19"/>
      <c r="I26" s="18"/>
      <c r="J26" s="16"/>
      <c r="K26" s="16"/>
      <c r="L26" s="16"/>
      <c r="M26" s="16"/>
      <c r="N26" s="16"/>
    </row>
    <row r="27" spans="1:14" x14ac:dyDescent="0.25">
      <c r="A27" s="15"/>
      <c r="B27" s="20" t="s">
        <v>65</v>
      </c>
      <c r="C27" s="21">
        <f>$C$5+0</f>
      </c>
      <c r="D27" s="22"/>
      <c r="E27" s="23"/>
      <c r="F27" s="23"/>
      <c r="G27" s="23"/>
      <c r="H27" s="23"/>
      <c r="I27" s="22"/>
      <c r="J27" s="24">
        <f>IF(AND(ISNUMBER(E27),ISNUMBER(F27)),ROUND((IF(F27&lt;=E27,F27+1,F27)-E27)*24+IF(AND(ISNUMBER(G27),ISNUMBER(H27)),(IF(H27&lt;=G27,H27+1,H27)-G27)*24,0)-N(I27)/60,2),"")</f>
      </c>
      <c r="K27" s="24">
        <f>IF(AND(ISNUMBER(E27),ISNUMBER(E26),ISNUMBER(F26)),ROUND((1+E27-IF(AND(ISNUMBER(G26),ISNUMBER(H26)),IF(H26&lt;=G26,H26+1,H26),IF(F26&lt;=E26,F26+1,F26)))*24,2),"")</f>
      </c>
      <c r="L27" s="20">
        <f>IF(AND(ISNUMBER(K27),K27&lt;$G$5),"too short","")</f>
      </c>
      <c r="M27" s="20">
        <f>IF(AND(ISNUMBER(J27),J27&gt;10),"over 10 h","")</f>
      </c>
      <c r="N27" s="20">
        <f>IF(AND(ISNUMBER(J27),OR(AND(J27&gt;9,(N(I27)+IF(AND(ISNUMBER(G27),ISNUMBER(F27)),IF((G27-F27)*1440&gt;=15,(G27-F27)*1440,0),0))&lt;45),AND(J27&gt;6,(N(I27)+IF(AND(ISNUMBER(G27),ISNUMBER(F27)),IF((G27-F27)*1440&gt;=15,(G27-F27)*1440,0),0))&lt;30))),"too short","")</f>
      </c>
    </row>
    <row r="28" spans="1:14" x14ac:dyDescent="0.25">
      <c r="A28" s="15"/>
      <c r="B28" s="20" t="s">
        <v>66</v>
      </c>
      <c r="C28" s="21">
        <f>$C$5+1</f>
      </c>
      <c r="D28" s="22"/>
      <c r="E28" s="23"/>
      <c r="F28" s="23"/>
      <c r="G28" s="23"/>
      <c r="H28" s="23"/>
      <c r="I28" s="22"/>
      <c r="J28" s="24">
        <f>IF(AND(ISNUMBER(E28),ISNUMBER(F28)),ROUND((IF(F28&lt;=E28,F28+1,F28)-E28)*24+IF(AND(ISNUMBER(G28),ISNUMBER(H28)),(IF(H28&lt;=G28,H28+1,H28)-G28)*24,0)-N(I28)/60,2),"")</f>
      </c>
      <c r="K28" s="24">
        <f>IF(AND(ISNUMBER(E28),ISNUMBER(E27),ISNUMBER(F27)),ROUND((1+E28-IF(AND(ISNUMBER(G27),ISNUMBER(H27)),IF(H27&lt;=G27,H27+1,H27),IF(F27&lt;=E27,F27+1,F27)))*24,2),"")</f>
      </c>
      <c r="L28" s="20">
        <f>IF(AND(ISNUMBER(K28),K28&lt;$G$5),"too short","")</f>
      </c>
      <c r="M28" s="20">
        <f>IF(AND(ISNUMBER(J28),J28&gt;10),"over 10 h","")</f>
      </c>
      <c r="N28" s="20">
        <f>IF(AND(ISNUMBER(J28),OR(AND(J28&gt;9,(N(I28)+IF(AND(ISNUMBER(G28),ISNUMBER(F28)),IF((G28-F28)*1440&gt;=15,(G28-F28)*1440,0),0))&lt;45),AND(J28&gt;6,(N(I28)+IF(AND(ISNUMBER(G28),ISNUMBER(F28)),IF((G28-F28)*1440&gt;=15,(G28-F28)*1440,0),0))&lt;30))),"too short","")</f>
      </c>
    </row>
    <row r="29" spans="1:14" x14ac:dyDescent="0.25">
      <c r="A29" s="15"/>
      <c r="B29" s="20" t="s">
        <v>67</v>
      </c>
      <c r="C29" s="21">
        <f>$C$5+2</f>
      </c>
      <c r="D29" s="22"/>
      <c r="E29" s="23"/>
      <c r="F29" s="23"/>
      <c r="G29" s="23"/>
      <c r="H29" s="23"/>
      <c r="I29" s="22"/>
      <c r="J29" s="24">
        <f>IF(AND(ISNUMBER(E29),ISNUMBER(F29)),ROUND((IF(F29&lt;=E29,F29+1,F29)-E29)*24+IF(AND(ISNUMBER(G29),ISNUMBER(H29)),(IF(H29&lt;=G29,H29+1,H29)-G29)*24,0)-N(I29)/60,2),"")</f>
      </c>
      <c r="K29" s="24">
        <f>IF(AND(ISNUMBER(E29),ISNUMBER(E28),ISNUMBER(F28)),ROUND((1+E29-IF(AND(ISNUMBER(G28),ISNUMBER(H28)),IF(H28&lt;=G28,H28+1,H28),IF(F28&lt;=E28,F28+1,F28)))*24,2),"")</f>
      </c>
      <c r="L29" s="20">
        <f>IF(AND(ISNUMBER(K29),K29&lt;$G$5),"too short","")</f>
      </c>
      <c r="M29" s="20">
        <f>IF(AND(ISNUMBER(J29),J29&gt;10),"over 10 h","")</f>
      </c>
      <c r="N29" s="20">
        <f>IF(AND(ISNUMBER(J29),OR(AND(J29&gt;9,(N(I29)+IF(AND(ISNUMBER(G29),ISNUMBER(F29)),IF((G29-F29)*1440&gt;=15,(G29-F29)*1440,0),0))&lt;45),AND(J29&gt;6,(N(I29)+IF(AND(ISNUMBER(G29),ISNUMBER(F29)),IF((G29-F29)*1440&gt;=15,(G29-F29)*1440,0),0))&lt;30))),"too short","")</f>
      </c>
    </row>
    <row r="30" spans="1:14" x14ac:dyDescent="0.25">
      <c r="A30" s="15"/>
      <c r="B30" s="20" t="s">
        <v>68</v>
      </c>
      <c r="C30" s="21">
        <f>$C$5+3</f>
      </c>
      <c r="D30" s="22"/>
      <c r="E30" s="23"/>
      <c r="F30" s="23"/>
      <c r="G30" s="23"/>
      <c r="H30" s="23"/>
      <c r="I30" s="22"/>
      <c r="J30" s="24">
        <f>IF(AND(ISNUMBER(E30),ISNUMBER(F30)),ROUND((IF(F30&lt;=E30,F30+1,F30)-E30)*24+IF(AND(ISNUMBER(G30),ISNUMBER(H30)),(IF(H30&lt;=G30,H30+1,H30)-G30)*24,0)-N(I30)/60,2),"")</f>
      </c>
      <c r="K30" s="24">
        <f>IF(AND(ISNUMBER(E30),ISNUMBER(E29),ISNUMBER(F29)),ROUND((1+E30-IF(AND(ISNUMBER(G29),ISNUMBER(H29)),IF(H29&lt;=G29,H29+1,H29),IF(F29&lt;=E29,F29+1,F29)))*24,2),"")</f>
      </c>
      <c r="L30" s="20">
        <f>IF(AND(ISNUMBER(K30),K30&lt;$G$5),"too short","")</f>
      </c>
      <c r="M30" s="20">
        <f>IF(AND(ISNUMBER(J30),J30&gt;10),"over 10 h","")</f>
      </c>
      <c r="N30" s="20">
        <f>IF(AND(ISNUMBER(J30),OR(AND(J30&gt;9,(N(I30)+IF(AND(ISNUMBER(G30),ISNUMBER(F30)),IF((G30-F30)*1440&gt;=15,(G30-F30)*1440,0),0))&lt;45),AND(J30&gt;6,(N(I30)+IF(AND(ISNUMBER(G30),ISNUMBER(F30)),IF((G30-F30)*1440&gt;=15,(G30-F30)*1440,0),0))&lt;30))),"too short","")</f>
      </c>
    </row>
    <row r="31" spans="1:14" x14ac:dyDescent="0.25">
      <c r="A31" s="15"/>
      <c r="B31" s="20" t="s">
        <v>69</v>
      </c>
      <c r="C31" s="21">
        <f>$C$5+4</f>
      </c>
      <c r="D31" s="22"/>
      <c r="E31" s="23"/>
      <c r="F31" s="23"/>
      <c r="G31" s="23"/>
      <c r="H31" s="23"/>
      <c r="I31" s="22"/>
      <c r="J31" s="24">
        <f>IF(AND(ISNUMBER(E31),ISNUMBER(F31)),ROUND((IF(F31&lt;=E31,F31+1,F31)-E31)*24+IF(AND(ISNUMBER(G31),ISNUMBER(H31)),(IF(H31&lt;=G31,H31+1,H31)-G31)*24,0)-N(I31)/60,2),"")</f>
      </c>
      <c r="K31" s="24">
        <f>IF(AND(ISNUMBER(E31),ISNUMBER(E30),ISNUMBER(F30)),ROUND((1+E31-IF(AND(ISNUMBER(G30),ISNUMBER(H30)),IF(H30&lt;=G30,H30+1,H30),IF(F30&lt;=E30,F30+1,F30)))*24,2),"")</f>
      </c>
      <c r="L31" s="20">
        <f>IF(AND(ISNUMBER(K31),K31&lt;$G$5),"too short","")</f>
      </c>
      <c r="M31" s="20">
        <f>IF(AND(ISNUMBER(J31),J31&gt;10),"over 10 h","")</f>
      </c>
      <c r="N31" s="20">
        <f>IF(AND(ISNUMBER(J31),OR(AND(J31&gt;9,(N(I31)+IF(AND(ISNUMBER(G31),ISNUMBER(F31)),IF((G31-F31)*1440&gt;=15,(G31-F31)*1440,0),0))&lt;45),AND(J31&gt;6,(N(I31)+IF(AND(ISNUMBER(G31),ISNUMBER(F31)),IF((G31-F31)*1440&gt;=15,(G31-F31)*1440,0),0))&lt;30))),"too short","")</f>
      </c>
    </row>
    <row r="32" spans="1:14" x14ac:dyDescent="0.25">
      <c r="A32" s="15"/>
      <c r="B32" s="20" t="s">
        <v>70</v>
      </c>
      <c r="C32" s="21">
        <f>$C$5+5</f>
      </c>
      <c r="D32" s="22"/>
      <c r="E32" s="23"/>
      <c r="F32" s="23"/>
      <c r="G32" s="23"/>
      <c r="H32" s="23"/>
      <c r="I32" s="22"/>
      <c r="J32" s="24">
        <f>IF(AND(ISNUMBER(E32),ISNUMBER(F32)),ROUND((IF(F32&lt;=E32,F32+1,F32)-E32)*24+IF(AND(ISNUMBER(G32),ISNUMBER(H32)),(IF(H32&lt;=G32,H32+1,H32)-G32)*24,0)-N(I32)/60,2),"")</f>
      </c>
      <c r="K32" s="24">
        <f>IF(AND(ISNUMBER(E32),ISNUMBER(E31),ISNUMBER(F31)),ROUND((1+E32-IF(AND(ISNUMBER(G31),ISNUMBER(H31)),IF(H31&lt;=G31,H31+1,H31),IF(F31&lt;=E31,F31+1,F31)))*24,2),"")</f>
      </c>
      <c r="L32" s="20">
        <f>IF(AND(ISNUMBER(K32),K32&lt;$G$5),"too short","")</f>
      </c>
      <c r="M32" s="20">
        <f>IF(AND(ISNUMBER(J32),J32&gt;10),"over 10 h","")</f>
      </c>
      <c r="N32" s="20">
        <f>IF(AND(ISNUMBER(J32),OR(AND(J32&gt;9,(N(I32)+IF(AND(ISNUMBER(G32),ISNUMBER(F32)),IF((G32-F32)*1440&gt;=15,(G32-F32)*1440,0),0))&lt;45),AND(J32&gt;6,(N(I32)+IF(AND(ISNUMBER(G32),ISNUMBER(F32)),IF((G32-F32)*1440&gt;=15,(G32-F32)*1440,0),0))&lt;30))),"too short","")</f>
      </c>
    </row>
    <row r="33" spans="1:14" x14ac:dyDescent="0.25">
      <c r="A33" s="15"/>
      <c r="B33" s="25" t="s">
        <v>71</v>
      </c>
      <c r="C33" s="26">
        <f>$C$5+6</f>
      </c>
      <c r="D33" s="22"/>
      <c r="E33" s="23"/>
      <c r="F33" s="23"/>
      <c r="G33" s="23"/>
      <c r="H33" s="23"/>
      <c r="I33" s="22"/>
      <c r="J33" s="24">
        <f>IF(AND(ISNUMBER(E33),ISNUMBER(F33)),ROUND((IF(F33&lt;=E33,F33+1,F33)-E33)*24+IF(AND(ISNUMBER(G33),ISNUMBER(H33)),(IF(H33&lt;=G33,H33+1,H33)-G33)*24,0)-N(I33)/60,2),"")</f>
      </c>
      <c r="K33" s="24">
        <f>IF(AND(ISNUMBER(E33),ISNUMBER(E32),ISNUMBER(F32)),ROUND((1+E33-IF(AND(ISNUMBER(G32),ISNUMBER(H32)),IF(H32&lt;=G32,H32+1,H32),IF(F32&lt;=E32,F32+1,F32)))*24,2),"")</f>
      </c>
      <c r="L33" s="20">
        <f>IF(AND(ISNUMBER(K33),K33&lt;$G$5),"too short","")</f>
      </c>
      <c r="M33" s="20">
        <f>IF(AND(ISNUMBER(J33),J33&gt;10),"over 10 h","")</f>
      </c>
      <c r="N33" s="20">
        <f>IF(AND(ISNUMBER(J33),OR(AND(J33&gt;9,(N(I33)+IF(AND(ISNUMBER(G33),ISNUMBER(F33)),IF((G33-F33)*1440&gt;=15,(G33-F33)*1440,0),0))&lt;45),AND(J33&gt;6,(N(I33)+IF(AND(ISNUMBER(G33),ISNUMBER(F33)),IF((G33-F33)*1440&gt;=15,(G33-F33)*1440,0),0))&lt;30))),"too short","")</f>
      </c>
    </row>
    <row r="34" spans="1:14" x14ac:dyDescent="0.25">
      <c r="A34" s="15"/>
      <c r="B34" s="27" t="s">
        <v>72</v>
      </c>
      <c r="C34" s="28"/>
      <c r="D34" s="28"/>
      <c r="E34" s="28"/>
      <c r="F34" s="28"/>
      <c r="G34" s="28"/>
      <c r="H34" s="28"/>
      <c r="I34" s="28"/>
      <c r="J34" s="29">
        <f>SUM(J27:J33)</f>
      </c>
      <c r="K34" s="28"/>
      <c r="L34" s="28">
        <f>IF(AND(ISNUMBER(J33),J33&gt;0),"Sunday: rest day","")</f>
      </c>
      <c r="M34" s="28">
        <f>IF(J34&gt;60,"over 60 h",IF(J34&gt;48,"over 48 h, offset",""))</f>
      </c>
      <c r="N34" s="28"/>
    </row>
    <row r="35" spans="1:14" x14ac:dyDescent="0.25">
      <c r="A35" s="15"/>
      <c r="B35" s="16" t="s">
        <v>64</v>
      </c>
      <c r="C35" s="17">
        <f>$C$5+-1</f>
      </c>
      <c r="D35" s="18"/>
      <c r="E35" s="19"/>
      <c r="F35" s="19"/>
      <c r="G35" s="19"/>
      <c r="H35" s="19"/>
      <c r="I35" s="18"/>
      <c r="J35" s="16"/>
      <c r="K35" s="16"/>
      <c r="L35" s="16"/>
      <c r="M35" s="16"/>
      <c r="N35" s="16"/>
    </row>
    <row r="36" spans="1:14" x14ac:dyDescent="0.25">
      <c r="A36" s="15"/>
      <c r="B36" s="20" t="s">
        <v>65</v>
      </c>
      <c r="C36" s="21">
        <f>$C$5+0</f>
      </c>
      <c r="D36" s="22"/>
      <c r="E36" s="23"/>
      <c r="F36" s="23"/>
      <c r="G36" s="23"/>
      <c r="H36" s="23"/>
      <c r="I36" s="22"/>
      <c r="J36" s="24">
        <f>IF(AND(ISNUMBER(E36),ISNUMBER(F36)),ROUND((IF(F36&lt;=E36,F36+1,F36)-E36)*24+IF(AND(ISNUMBER(G36),ISNUMBER(H36)),(IF(H36&lt;=G36,H36+1,H36)-G36)*24,0)-N(I36)/60,2),"")</f>
      </c>
      <c r="K36" s="24">
        <f>IF(AND(ISNUMBER(E36),ISNUMBER(E35),ISNUMBER(F35)),ROUND((1+E36-IF(AND(ISNUMBER(G35),ISNUMBER(H35)),IF(H35&lt;=G35,H35+1,H35),IF(F35&lt;=E35,F35+1,F35)))*24,2),"")</f>
      </c>
      <c r="L36" s="20">
        <f>IF(AND(ISNUMBER(K36),K36&lt;$G$5),"too short","")</f>
      </c>
      <c r="M36" s="20">
        <f>IF(AND(ISNUMBER(J36),J36&gt;10),"over 10 h","")</f>
      </c>
      <c r="N36" s="20">
        <f>IF(AND(ISNUMBER(J36),OR(AND(J36&gt;9,(N(I36)+IF(AND(ISNUMBER(G36),ISNUMBER(F36)),IF((G36-F36)*1440&gt;=15,(G36-F36)*1440,0),0))&lt;45),AND(J36&gt;6,(N(I36)+IF(AND(ISNUMBER(G36),ISNUMBER(F36)),IF((G36-F36)*1440&gt;=15,(G36-F36)*1440,0),0))&lt;30))),"too short","")</f>
      </c>
    </row>
    <row r="37" spans="1:14" x14ac:dyDescent="0.25">
      <c r="A37" s="15"/>
      <c r="B37" s="20" t="s">
        <v>66</v>
      </c>
      <c r="C37" s="21">
        <f>$C$5+1</f>
      </c>
      <c r="D37" s="22"/>
      <c r="E37" s="23"/>
      <c r="F37" s="23"/>
      <c r="G37" s="23"/>
      <c r="H37" s="23"/>
      <c r="I37" s="22"/>
      <c r="J37" s="24">
        <f>IF(AND(ISNUMBER(E37),ISNUMBER(F37)),ROUND((IF(F37&lt;=E37,F37+1,F37)-E37)*24+IF(AND(ISNUMBER(G37),ISNUMBER(H37)),(IF(H37&lt;=G37,H37+1,H37)-G37)*24,0)-N(I37)/60,2),"")</f>
      </c>
      <c r="K37" s="24">
        <f>IF(AND(ISNUMBER(E37),ISNUMBER(E36),ISNUMBER(F36)),ROUND((1+E37-IF(AND(ISNUMBER(G36),ISNUMBER(H36)),IF(H36&lt;=G36,H36+1,H36),IF(F36&lt;=E36,F36+1,F36)))*24,2),"")</f>
      </c>
      <c r="L37" s="20">
        <f>IF(AND(ISNUMBER(K37),K37&lt;$G$5),"too short","")</f>
      </c>
      <c r="M37" s="20">
        <f>IF(AND(ISNUMBER(J37),J37&gt;10),"over 10 h","")</f>
      </c>
      <c r="N37" s="20">
        <f>IF(AND(ISNUMBER(J37),OR(AND(J37&gt;9,(N(I37)+IF(AND(ISNUMBER(G37),ISNUMBER(F37)),IF((G37-F37)*1440&gt;=15,(G37-F37)*1440,0),0))&lt;45),AND(J37&gt;6,(N(I37)+IF(AND(ISNUMBER(G37),ISNUMBER(F37)),IF((G37-F37)*1440&gt;=15,(G37-F37)*1440,0),0))&lt;30))),"too short","")</f>
      </c>
    </row>
    <row r="38" spans="1:14" x14ac:dyDescent="0.25">
      <c r="A38" s="15"/>
      <c r="B38" s="20" t="s">
        <v>67</v>
      </c>
      <c r="C38" s="21">
        <f>$C$5+2</f>
      </c>
      <c r="D38" s="22"/>
      <c r="E38" s="23"/>
      <c r="F38" s="23"/>
      <c r="G38" s="23"/>
      <c r="H38" s="23"/>
      <c r="I38" s="22"/>
      <c r="J38" s="24">
        <f>IF(AND(ISNUMBER(E38),ISNUMBER(F38)),ROUND((IF(F38&lt;=E38,F38+1,F38)-E38)*24+IF(AND(ISNUMBER(G38),ISNUMBER(H38)),(IF(H38&lt;=G38,H38+1,H38)-G38)*24,0)-N(I38)/60,2),"")</f>
      </c>
      <c r="K38" s="24">
        <f>IF(AND(ISNUMBER(E38),ISNUMBER(E37),ISNUMBER(F37)),ROUND((1+E38-IF(AND(ISNUMBER(G37),ISNUMBER(H37)),IF(H37&lt;=G37,H37+1,H37),IF(F37&lt;=E37,F37+1,F37)))*24,2),"")</f>
      </c>
      <c r="L38" s="20">
        <f>IF(AND(ISNUMBER(K38),K38&lt;$G$5),"too short","")</f>
      </c>
      <c r="M38" s="20">
        <f>IF(AND(ISNUMBER(J38),J38&gt;10),"over 10 h","")</f>
      </c>
      <c r="N38" s="20">
        <f>IF(AND(ISNUMBER(J38),OR(AND(J38&gt;9,(N(I38)+IF(AND(ISNUMBER(G38),ISNUMBER(F38)),IF((G38-F38)*1440&gt;=15,(G38-F38)*1440,0),0))&lt;45),AND(J38&gt;6,(N(I38)+IF(AND(ISNUMBER(G38),ISNUMBER(F38)),IF((G38-F38)*1440&gt;=15,(G38-F38)*1440,0),0))&lt;30))),"too short","")</f>
      </c>
    </row>
    <row r="39" spans="1:14" x14ac:dyDescent="0.25">
      <c r="A39" s="15"/>
      <c r="B39" s="20" t="s">
        <v>68</v>
      </c>
      <c r="C39" s="21">
        <f>$C$5+3</f>
      </c>
      <c r="D39" s="22"/>
      <c r="E39" s="23"/>
      <c r="F39" s="23"/>
      <c r="G39" s="23"/>
      <c r="H39" s="23"/>
      <c r="I39" s="22"/>
      <c r="J39" s="24">
        <f>IF(AND(ISNUMBER(E39),ISNUMBER(F39)),ROUND((IF(F39&lt;=E39,F39+1,F39)-E39)*24+IF(AND(ISNUMBER(G39),ISNUMBER(H39)),(IF(H39&lt;=G39,H39+1,H39)-G39)*24,0)-N(I39)/60,2),"")</f>
      </c>
      <c r="K39" s="24">
        <f>IF(AND(ISNUMBER(E39),ISNUMBER(E38),ISNUMBER(F38)),ROUND((1+E39-IF(AND(ISNUMBER(G38),ISNUMBER(H38)),IF(H38&lt;=G38,H38+1,H38),IF(F38&lt;=E38,F38+1,F38)))*24,2),"")</f>
      </c>
      <c r="L39" s="20">
        <f>IF(AND(ISNUMBER(K39),K39&lt;$G$5),"too short","")</f>
      </c>
      <c r="M39" s="20">
        <f>IF(AND(ISNUMBER(J39),J39&gt;10),"over 10 h","")</f>
      </c>
      <c r="N39" s="20">
        <f>IF(AND(ISNUMBER(J39),OR(AND(J39&gt;9,(N(I39)+IF(AND(ISNUMBER(G39),ISNUMBER(F39)),IF((G39-F39)*1440&gt;=15,(G39-F39)*1440,0),0))&lt;45),AND(J39&gt;6,(N(I39)+IF(AND(ISNUMBER(G39),ISNUMBER(F39)),IF((G39-F39)*1440&gt;=15,(G39-F39)*1440,0),0))&lt;30))),"too short","")</f>
      </c>
    </row>
    <row r="40" spans="1:14" x14ac:dyDescent="0.25">
      <c r="A40" s="15"/>
      <c r="B40" s="20" t="s">
        <v>69</v>
      </c>
      <c r="C40" s="21">
        <f>$C$5+4</f>
      </c>
      <c r="D40" s="22"/>
      <c r="E40" s="23"/>
      <c r="F40" s="23"/>
      <c r="G40" s="23"/>
      <c r="H40" s="23"/>
      <c r="I40" s="22"/>
      <c r="J40" s="24">
        <f>IF(AND(ISNUMBER(E40),ISNUMBER(F40)),ROUND((IF(F40&lt;=E40,F40+1,F40)-E40)*24+IF(AND(ISNUMBER(G40),ISNUMBER(H40)),(IF(H40&lt;=G40,H40+1,H40)-G40)*24,0)-N(I40)/60,2),"")</f>
      </c>
      <c r="K40" s="24">
        <f>IF(AND(ISNUMBER(E40),ISNUMBER(E39),ISNUMBER(F39)),ROUND((1+E40-IF(AND(ISNUMBER(G39),ISNUMBER(H39)),IF(H39&lt;=G39,H39+1,H39),IF(F39&lt;=E39,F39+1,F39)))*24,2),"")</f>
      </c>
      <c r="L40" s="20">
        <f>IF(AND(ISNUMBER(K40),K40&lt;$G$5),"too short","")</f>
      </c>
      <c r="M40" s="20">
        <f>IF(AND(ISNUMBER(J40),J40&gt;10),"over 10 h","")</f>
      </c>
      <c r="N40" s="20">
        <f>IF(AND(ISNUMBER(J40),OR(AND(J40&gt;9,(N(I40)+IF(AND(ISNUMBER(G40),ISNUMBER(F40)),IF((G40-F40)*1440&gt;=15,(G40-F40)*1440,0),0))&lt;45),AND(J40&gt;6,(N(I40)+IF(AND(ISNUMBER(G40),ISNUMBER(F40)),IF((G40-F40)*1440&gt;=15,(G40-F40)*1440,0),0))&lt;30))),"too short","")</f>
      </c>
    </row>
    <row r="41" spans="1:14" x14ac:dyDescent="0.25">
      <c r="A41" s="15"/>
      <c r="B41" s="20" t="s">
        <v>70</v>
      </c>
      <c r="C41" s="21">
        <f>$C$5+5</f>
      </c>
      <c r="D41" s="22"/>
      <c r="E41" s="23"/>
      <c r="F41" s="23"/>
      <c r="G41" s="23"/>
      <c r="H41" s="23"/>
      <c r="I41" s="22"/>
      <c r="J41" s="24">
        <f>IF(AND(ISNUMBER(E41),ISNUMBER(F41)),ROUND((IF(F41&lt;=E41,F41+1,F41)-E41)*24+IF(AND(ISNUMBER(G41),ISNUMBER(H41)),(IF(H41&lt;=G41,H41+1,H41)-G41)*24,0)-N(I41)/60,2),"")</f>
      </c>
      <c r="K41" s="24">
        <f>IF(AND(ISNUMBER(E41),ISNUMBER(E40),ISNUMBER(F40)),ROUND((1+E41-IF(AND(ISNUMBER(G40),ISNUMBER(H40)),IF(H40&lt;=G40,H40+1,H40),IF(F40&lt;=E40,F40+1,F40)))*24,2),"")</f>
      </c>
      <c r="L41" s="20">
        <f>IF(AND(ISNUMBER(K41),K41&lt;$G$5),"too short","")</f>
      </c>
      <c r="M41" s="20">
        <f>IF(AND(ISNUMBER(J41),J41&gt;10),"over 10 h","")</f>
      </c>
      <c r="N41" s="20">
        <f>IF(AND(ISNUMBER(J41),OR(AND(J41&gt;9,(N(I41)+IF(AND(ISNUMBER(G41),ISNUMBER(F41)),IF((G41-F41)*1440&gt;=15,(G41-F41)*1440,0),0))&lt;45),AND(J41&gt;6,(N(I41)+IF(AND(ISNUMBER(G41),ISNUMBER(F41)),IF((G41-F41)*1440&gt;=15,(G41-F41)*1440,0),0))&lt;30))),"too short","")</f>
      </c>
    </row>
    <row r="42" spans="1:14" x14ac:dyDescent="0.25">
      <c r="A42" s="15"/>
      <c r="B42" s="25" t="s">
        <v>71</v>
      </c>
      <c r="C42" s="26">
        <f>$C$5+6</f>
      </c>
      <c r="D42" s="22"/>
      <c r="E42" s="23"/>
      <c r="F42" s="23"/>
      <c r="G42" s="23"/>
      <c r="H42" s="23"/>
      <c r="I42" s="22"/>
      <c r="J42" s="24">
        <f>IF(AND(ISNUMBER(E42),ISNUMBER(F42)),ROUND((IF(F42&lt;=E42,F42+1,F42)-E42)*24+IF(AND(ISNUMBER(G42),ISNUMBER(H42)),(IF(H42&lt;=G42,H42+1,H42)-G42)*24,0)-N(I42)/60,2),"")</f>
      </c>
      <c r="K42" s="24">
        <f>IF(AND(ISNUMBER(E42),ISNUMBER(E41),ISNUMBER(F41)),ROUND((1+E42-IF(AND(ISNUMBER(G41),ISNUMBER(H41)),IF(H41&lt;=G41,H41+1,H41),IF(F41&lt;=E41,F41+1,F41)))*24,2),"")</f>
      </c>
      <c r="L42" s="20">
        <f>IF(AND(ISNUMBER(K42),K42&lt;$G$5),"too short","")</f>
      </c>
      <c r="M42" s="20">
        <f>IF(AND(ISNUMBER(J42),J42&gt;10),"over 10 h","")</f>
      </c>
      <c r="N42" s="20">
        <f>IF(AND(ISNUMBER(J42),OR(AND(J42&gt;9,(N(I42)+IF(AND(ISNUMBER(G42),ISNUMBER(F42)),IF((G42-F42)*1440&gt;=15,(G42-F42)*1440,0),0))&lt;45),AND(J42&gt;6,(N(I42)+IF(AND(ISNUMBER(G42),ISNUMBER(F42)),IF((G42-F42)*1440&gt;=15,(G42-F42)*1440,0),0))&lt;30))),"too short","")</f>
      </c>
    </row>
    <row r="43" spans="1:14" x14ac:dyDescent="0.25">
      <c r="A43" s="15"/>
      <c r="B43" s="27" t="s">
        <v>72</v>
      </c>
      <c r="C43" s="28"/>
      <c r="D43" s="28"/>
      <c r="E43" s="28"/>
      <c r="F43" s="28"/>
      <c r="G43" s="28"/>
      <c r="H43" s="28"/>
      <c r="I43" s="28"/>
      <c r="J43" s="29">
        <f>SUM(J36:J42)</f>
      </c>
      <c r="K43" s="28"/>
      <c r="L43" s="28">
        <f>IF(AND(ISNUMBER(J42),J42&gt;0),"Sunday: rest day","")</f>
      </c>
      <c r="M43" s="28">
        <f>IF(J43&gt;60,"over 60 h",IF(J43&gt;48,"over 48 h, offset",""))</f>
      </c>
      <c r="N43" s="28"/>
    </row>
    <row r="44" spans="1:14" x14ac:dyDescent="0.25">
      <c r="A44" s="15"/>
      <c r="B44" s="16" t="s">
        <v>64</v>
      </c>
      <c r="C44" s="17">
        <f>$C$5+-1</f>
      </c>
      <c r="D44" s="18"/>
      <c r="E44" s="19"/>
      <c r="F44" s="19"/>
      <c r="G44" s="19"/>
      <c r="H44" s="19"/>
      <c r="I44" s="18"/>
      <c r="J44" s="16"/>
      <c r="K44" s="16"/>
      <c r="L44" s="16"/>
      <c r="M44" s="16"/>
      <c r="N44" s="16"/>
    </row>
    <row r="45" spans="1:14" x14ac:dyDescent="0.25">
      <c r="A45" s="15"/>
      <c r="B45" s="20" t="s">
        <v>65</v>
      </c>
      <c r="C45" s="21">
        <f>$C$5+0</f>
      </c>
      <c r="D45" s="22"/>
      <c r="E45" s="23"/>
      <c r="F45" s="23"/>
      <c r="G45" s="23"/>
      <c r="H45" s="23"/>
      <c r="I45" s="22"/>
      <c r="J45" s="24">
        <f>IF(AND(ISNUMBER(E45),ISNUMBER(F45)),ROUND((IF(F45&lt;=E45,F45+1,F45)-E45)*24+IF(AND(ISNUMBER(G45),ISNUMBER(H45)),(IF(H45&lt;=G45,H45+1,H45)-G45)*24,0)-N(I45)/60,2),"")</f>
      </c>
      <c r="K45" s="24">
        <f>IF(AND(ISNUMBER(E45),ISNUMBER(E44),ISNUMBER(F44)),ROUND((1+E45-IF(AND(ISNUMBER(G44),ISNUMBER(H44)),IF(H44&lt;=G44,H44+1,H44),IF(F44&lt;=E44,F44+1,F44)))*24,2),"")</f>
      </c>
      <c r="L45" s="20">
        <f>IF(AND(ISNUMBER(K45),K45&lt;$G$5),"too short","")</f>
      </c>
      <c r="M45" s="20">
        <f>IF(AND(ISNUMBER(J45),J45&gt;10),"over 10 h","")</f>
      </c>
      <c r="N45" s="20">
        <f>IF(AND(ISNUMBER(J45),OR(AND(J45&gt;9,(N(I45)+IF(AND(ISNUMBER(G45),ISNUMBER(F45)),IF((G45-F45)*1440&gt;=15,(G45-F45)*1440,0),0))&lt;45),AND(J45&gt;6,(N(I45)+IF(AND(ISNUMBER(G45),ISNUMBER(F45)),IF((G45-F45)*1440&gt;=15,(G45-F45)*1440,0),0))&lt;30))),"too short","")</f>
      </c>
    </row>
    <row r="46" spans="1:14" x14ac:dyDescent="0.25">
      <c r="A46" s="15"/>
      <c r="B46" s="20" t="s">
        <v>66</v>
      </c>
      <c r="C46" s="21">
        <f>$C$5+1</f>
      </c>
      <c r="D46" s="22"/>
      <c r="E46" s="23"/>
      <c r="F46" s="23"/>
      <c r="G46" s="23"/>
      <c r="H46" s="23"/>
      <c r="I46" s="22"/>
      <c r="J46" s="24">
        <f>IF(AND(ISNUMBER(E46),ISNUMBER(F46)),ROUND((IF(F46&lt;=E46,F46+1,F46)-E46)*24+IF(AND(ISNUMBER(G46),ISNUMBER(H46)),(IF(H46&lt;=G46,H46+1,H46)-G46)*24,0)-N(I46)/60,2),"")</f>
      </c>
      <c r="K46" s="24">
        <f>IF(AND(ISNUMBER(E46),ISNUMBER(E45),ISNUMBER(F45)),ROUND((1+E46-IF(AND(ISNUMBER(G45),ISNUMBER(H45)),IF(H45&lt;=G45,H45+1,H45),IF(F45&lt;=E45,F45+1,F45)))*24,2),"")</f>
      </c>
      <c r="L46" s="20">
        <f>IF(AND(ISNUMBER(K46),K46&lt;$G$5),"too short","")</f>
      </c>
      <c r="M46" s="20">
        <f>IF(AND(ISNUMBER(J46),J46&gt;10),"over 10 h","")</f>
      </c>
      <c r="N46" s="20">
        <f>IF(AND(ISNUMBER(J46),OR(AND(J46&gt;9,(N(I46)+IF(AND(ISNUMBER(G46),ISNUMBER(F46)),IF((G46-F46)*1440&gt;=15,(G46-F46)*1440,0),0))&lt;45),AND(J46&gt;6,(N(I46)+IF(AND(ISNUMBER(G46),ISNUMBER(F46)),IF((G46-F46)*1440&gt;=15,(G46-F46)*1440,0),0))&lt;30))),"too short","")</f>
      </c>
    </row>
    <row r="47" spans="1:14" x14ac:dyDescent="0.25">
      <c r="A47" s="15"/>
      <c r="B47" s="20" t="s">
        <v>67</v>
      </c>
      <c r="C47" s="21">
        <f>$C$5+2</f>
      </c>
      <c r="D47" s="22"/>
      <c r="E47" s="23"/>
      <c r="F47" s="23"/>
      <c r="G47" s="23"/>
      <c r="H47" s="23"/>
      <c r="I47" s="22"/>
      <c r="J47" s="24">
        <f>IF(AND(ISNUMBER(E47),ISNUMBER(F47)),ROUND((IF(F47&lt;=E47,F47+1,F47)-E47)*24+IF(AND(ISNUMBER(G47),ISNUMBER(H47)),(IF(H47&lt;=G47,H47+1,H47)-G47)*24,0)-N(I47)/60,2),"")</f>
      </c>
      <c r="K47" s="24">
        <f>IF(AND(ISNUMBER(E47),ISNUMBER(E46),ISNUMBER(F46)),ROUND((1+E47-IF(AND(ISNUMBER(G46),ISNUMBER(H46)),IF(H46&lt;=G46,H46+1,H46),IF(F46&lt;=E46,F46+1,F46)))*24,2),"")</f>
      </c>
      <c r="L47" s="20">
        <f>IF(AND(ISNUMBER(K47),K47&lt;$G$5),"too short","")</f>
      </c>
      <c r="M47" s="20">
        <f>IF(AND(ISNUMBER(J47),J47&gt;10),"over 10 h","")</f>
      </c>
      <c r="N47" s="20">
        <f>IF(AND(ISNUMBER(J47),OR(AND(J47&gt;9,(N(I47)+IF(AND(ISNUMBER(G47),ISNUMBER(F47)),IF((G47-F47)*1440&gt;=15,(G47-F47)*1440,0),0))&lt;45),AND(J47&gt;6,(N(I47)+IF(AND(ISNUMBER(G47),ISNUMBER(F47)),IF((G47-F47)*1440&gt;=15,(G47-F47)*1440,0),0))&lt;30))),"too short","")</f>
      </c>
    </row>
    <row r="48" spans="1:14" x14ac:dyDescent="0.25">
      <c r="A48" s="15"/>
      <c r="B48" s="20" t="s">
        <v>68</v>
      </c>
      <c r="C48" s="21">
        <f>$C$5+3</f>
      </c>
      <c r="D48" s="22"/>
      <c r="E48" s="23"/>
      <c r="F48" s="23"/>
      <c r="G48" s="23"/>
      <c r="H48" s="23"/>
      <c r="I48" s="22"/>
      <c r="J48" s="24">
        <f>IF(AND(ISNUMBER(E48),ISNUMBER(F48)),ROUND((IF(F48&lt;=E48,F48+1,F48)-E48)*24+IF(AND(ISNUMBER(G48),ISNUMBER(H48)),(IF(H48&lt;=G48,H48+1,H48)-G48)*24,0)-N(I48)/60,2),"")</f>
      </c>
      <c r="K48" s="24">
        <f>IF(AND(ISNUMBER(E48),ISNUMBER(E47),ISNUMBER(F47)),ROUND((1+E48-IF(AND(ISNUMBER(G47),ISNUMBER(H47)),IF(H47&lt;=G47,H47+1,H47),IF(F47&lt;=E47,F47+1,F47)))*24,2),"")</f>
      </c>
      <c r="L48" s="20">
        <f>IF(AND(ISNUMBER(K48),K48&lt;$G$5),"too short","")</f>
      </c>
      <c r="M48" s="20">
        <f>IF(AND(ISNUMBER(J48),J48&gt;10),"over 10 h","")</f>
      </c>
      <c r="N48" s="20">
        <f>IF(AND(ISNUMBER(J48),OR(AND(J48&gt;9,(N(I48)+IF(AND(ISNUMBER(G48),ISNUMBER(F48)),IF((G48-F48)*1440&gt;=15,(G48-F48)*1440,0),0))&lt;45),AND(J48&gt;6,(N(I48)+IF(AND(ISNUMBER(G48),ISNUMBER(F48)),IF((G48-F48)*1440&gt;=15,(G48-F48)*1440,0),0))&lt;30))),"too short","")</f>
      </c>
    </row>
    <row r="49" spans="1:14" x14ac:dyDescent="0.25">
      <c r="A49" s="15"/>
      <c r="B49" s="20" t="s">
        <v>69</v>
      </c>
      <c r="C49" s="21">
        <f>$C$5+4</f>
      </c>
      <c r="D49" s="22"/>
      <c r="E49" s="23"/>
      <c r="F49" s="23"/>
      <c r="G49" s="23"/>
      <c r="H49" s="23"/>
      <c r="I49" s="22"/>
      <c r="J49" s="24">
        <f>IF(AND(ISNUMBER(E49),ISNUMBER(F49)),ROUND((IF(F49&lt;=E49,F49+1,F49)-E49)*24+IF(AND(ISNUMBER(G49),ISNUMBER(H49)),(IF(H49&lt;=G49,H49+1,H49)-G49)*24,0)-N(I49)/60,2),"")</f>
      </c>
      <c r="K49" s="24">
        <f>IF(AND(ISNUMBER(E49),ISNUMBER(E48),ISNUMBER(F48)),ROUND((1+E49-IF(AND(ISNUMBER(G48),ISNUMBER(H48)),IF(H48&lt;=G48,H48+1,H48),IF(F48&lt;=E48,F48+1,F48)))*24,2),"")</f>
      </c>
      <c r="L49" s="20">
        <f>IF(AND(ISNUMBER(K49),K49&lt;$G$5),"too short","")</f>
      </c>
      <c r="M49" s="20">
        <f>IF(AND(ISNUMBER(J49),J49&gt;10),"over 10 h","")</f>
      </c>
      <c r="N49" s="20">
        <f>IF(AND(ISNUMBER(J49),OR(AND(J49&gt;9,(N(I49)+IF(AND(ISNUMBER(G49),ISNUMBER(F49)),IF((G49-F49)*1440&gt;=15,(G49-F49)*1440,0),0))&lt;45),AND(J49&gt;6,(N(I49)+IF(AND(ISNUMBER(G49),ISNUMBER(F49)),IF((G49-F49)*1440&gt;=15,(G49-F49)*1440,0),0))&lt;30))),"too short","")</f>
      </c>
    </row>
    <row r="50" spans="1:14" x14ac:dyDescent="0.25">
      <c r="A50" s="15"/>
      <c r="B50" s="20" t="s">
        <v>70</v>
      </c>
      <c r="C50" s="21">
        <f>$C$5+5</f>
      </c>
      <c r="D50" s="22"/>
      <c r="E50" s="23"/>
      <c r="F50" s="23"/>
      <c r="G50" s="23"/>
      <c r="H50" s="23"/>
      <c r="I50" s="22"/>
      <c r="J50" s="24">
        <f>IF(AND(ISNUMBER(E50),ISNUMBER(F50)),ROUND((IF(F50&lt;=E50,F50+1,F50)-E50)*24+IF(AND(ISNUMBER(G50),ISNUMBER(H50)),(IF(H50&lt;=G50,H50+1,H50)-G50)*24,0)-N(I50)/60,2),"")</f>
      </c>
      <c r="K50" s="24">
        <f>IF(AND(ISNUMBER(E50),ISNUMBER(E49),ISNUMBER(F49)),ROUND((1+E50-IF(AND(ISNUMBER(G49),ISNUMBER(H49)),IF(H49&lt;=G49,H49+1,H49),IF(F49&lt;=E49,F49+1,F49)))*24,2),"")</f>
      </c>
      <c r="L50" s="20">
        <f>IF(AND(ISNUMBER(K50),K50&lt;$G$5),"too short","")</f>
      </c>
      <c r="M50" s="20">
        <f>IF(AND(ISNUMBER(J50),J50&gt;10),"over 10 h","")</f>
      </c>
      <c r="N50" s="20">
        <f>IF(AND(ISNUMBER(J50),OR(AND(J50&gt;9,(N(I50)+IF(AND(ISNUMBER(G50),ISNUMBER(F50)),IF((G50-F50)*1440&gt;=15,(G50-F50)*1440,0),0))&lt;45),AND(J50&gt;6,(N(I50)+IF(AND(ISNUMBER(G50),ISNUMBER(F50)),IF((G50-F50)*1440&gt;=15,(G50-F50)*1440,0),0))&lt;30))),"too short","")</f>
      </c>
    </row>
    <row r="51" spans="1:14" x14ac:dyDescent="0.25">
      <c r="A51" s="15"/>
      <c r="B51" s="25" t="s">
        <v>71</v>
      </c>
      <c r="C51" s="26">
        <f>$C$5+6</f>
      </c>
      <c r="D51" s="22"/>
      <c r="E51" s="23"/>
      <c r="F51" s="23"/>
      <c r="G51" s="23"/>
      <c r="H51" s="23"/>
      <c r="I51" s="22"/>
      <c r="J51" s="24">
        <f>IF(AND(ISNUMBER(E51),ISNUMBER(F51)),ROUND((IF(F51&lt;=E51,F51+1,F51)-E51)*24+IF(AND(ISNUMBER(G51),ISNUMBER(H51)),(IF(H51&lt;=G51,H51+1,H51)-G51)*24,0)-N(I51)/60,2),"")</f>
      </c>
      <c r="K51" s="24">
        <f>IF(AND(ISNUMBER(E51),ISNUMBER(E50),ISNUMBER(F50)),ROUND((1+E51-IF(AND(ISNUMBER(G50),ISNUMBER(H50)),IF(H50&lt;=G50,H50+1,H50),IF(F50&lt;=E50,F50+1,F50)))*24,2),"")</f>
      </c>
      <c r="L51" s="20">
        <f>IF(AND(ISNUMBER(K51),K51&lt;$G$5),"too short","")</f>
      </c>
      <c r="M51" s="20">
        <f>IF(AND(ISNUMBER(J51),J51&gt;10),"over 10 h","")</f>
      </c>
      <c r="N51" s="20">
        <f>IF(AND(ISNUMBER(J51),OR(AND(J51&gt;9,(N(I51)+IF(AND(ISNUMBER(G51),ISNUMBER(F51)),IF((G51-F51)*1440&gt;=15,(G51-F51)*1440,0),0))&lt;45),AND(J51&gt;6,(N(I51)+IF(AND(ISNUMBER(G51),ISNUMBER(F51)),IF((G51-F51)*1440&gt;=15,(G51-F51)*1440,0),0))&lt;30))),"too short","")</f>
      </c>
    </row>
    <row r="52" spans="1:14" x14ac:dyDescent="0.25">
      <c r="A52" s="15"/>
      <c r="B52" s="27" t="s">
        <v>72</v>
      </c>
      <c r="C52" s="28"/>
      <c r="D52" s="28"/>
      <c r="E52" s="28"/>
      <c r="F52" s="28"/>
      <c r="G52" s="28"/>
      <c r="H52" s="28"/>
      <c r="I52" s="28"/>
      <c r="J52" s="29">
        <f>SUM(J45:J51)</f>
      </c>
      <c r="K52" s="28"/>
      <c r="L52" s="28">
        <f>IF(AND(ISNUMBER(J51),J51&gt;0),"Sunday: rest day","")</f>
      </c>
      <c r="M52" s="28">
        <f>IF(J52&gt;60,"over 60 h",IF(J52&gt;48,"over 48 h, offset",""))</f>
      </c>
      <c r="N52" s="28"/>
    </row>
    <row r="53" spans="1:14" x14ac:dyDescent="0.25">
      <c r="A53" s="15"/>
      <c r="B53" s="16" t="s">
        <v>64</v>
      </c>
      <c r="C53" s="17">
        <f>$C$5+-1</f>
      </c>
      <c r="D53" s="18"/>
      <c r="E53" s="19"/>
      <c r="F53" s="19"/>
      <c r="G53" s="19"/>
      <c r="H53" s="19"/>
      <c r="I53" s="18"/>
      <c r="J53" s="16"/>
      <c r="K53" s="16"/>
      <c r="L53" s="16"/>
      <c r="M53" s="16"/>
      <c r="N53" s="16"/>
    </row>
    <row r="54" spans="1:14" x14ac:dyDescent="0.25">
      <c r="A54" s="15"/>
      <c r="B54" s="20" t="s">
        <v>65</v>
      </c>
      <c r="C54" s="21">
        <f>$C$5+0</f>
      </c>
      <c r="D54" s="22"/>
      <c r="E54" s="23"/>
      <c r="F54" s="23"/>
      <c r="G54" s="23"/>
      <c r="H54" s="23"/>
      <c r="I54" s="22"/>
      <c r="J54" s="24">
        <f>IF(AND(ISNUMBER(E54),ISNUMBER(F54)),ROUND((IF(F54&lt;=E54,F54+1,F54)-E54)*24+IF(AND(ISNUMBER(G54),ISNUMBER(H54)),(IF(H54&lt;=G54,H54+1,H54)-G54)*24,0)-N(I54)/60,2),"")</f>
      </c>
      <c r="K54" s="24">
        <f>IF(AND(ISNUMBER(E54),ISNUMBER(E53),ISNUMBER(F53)),ROUND((1+E54-IF(AND(ISNUMBER(G53),ISNUMBER(H53)),IF(H53&lt;=G53,H53+1,H53),IF(F53&lt;=E53,F53+1,F53)))*24,2),"")</f>
      </c>
      <c r="L54" s="20">
        <f>IF(AND(ISNUMBER(K54),K54&lt;$G$5),"too short","")</f>
      </c>
      <c r="M54" s="20">
        <f>IF(AND(ISNUMBER(J54),J54&gt;10),"over 10 h","")</f>
      </c>
      <c r="N54" s="20">
        <f>IF(AND(ISNUMBER(J54),OR(AND(J54&gt;9,(N(I54)+IF(AND(ISNUMBER(G54),ISNUMBER(F54)),IF((G54-F54)*1440&gt;=15,(G54-F54)*1440,0),0))&lt;45),AND(J54&gt;6,(N(I54)+IF(AND(ISNUMBER(G54),ISNUMBER(F54)),IF((G54-F54)*1440&gt;=15,(G54-F54)*1440,0),0))&lt;30))),"too short","")</f>
      </c>
    </row>
    <row r="55" spans="1:14" x14ac:dyDescent="0.25">
      <c r="A55" s="15"/>
      <c r="B55" s="20" t="s">
        <v>66</v>
      </c>
      <c r="C55" s="21">
        <f>$C$5+1</f>
      </c>
      <c r="D55" s="22"/>
      <c r="E55" s="23"/>
      <c r="F55" s="23"/>
      <c r="G55" s="23"/>
      <c r="H55" s="23"/>
      <c r="I55" s="22"/>
      <c r="J55" s="24">
        <f>IF(AND(ISNUMBER(E55),ISNUMBER(F55)),ROUND((IF(F55&lt;=E55,F55+1,F55)-E55)*24+IF(AND(ISNUMBER(G55),ISNUMBER(H55)),(IF(H55&lt;=G55,H55+1,H55)-G55)*24,0)-N(I55)/60,2),"")</f>
      </c>
      <c r="K55" s="24">
        <f>IF(AND(ISNUMBER(E55),ISNUMBER(E54),ISNUMBER(F54)),ROUND((1+E55-IF(AND(ISNUMBER(G54),ISNUMBER(H54)),IF(H54&lt;=G54,H54+1,H54),IF(F54&lt;=E54,F54+1,F54)))*24,2),"")</f>
      </c>
      <c r="L55" s="20">
        <f>IF(AND(ISNUMBER(K55),K55&lt;$G$5),"too short","")</f>
      </c>
      <c r="M55" s="20">
        <f>IF(AND(ISNUMBER(J55),J55&gt;10),"over 10 h","")</f>
      </c>
      <c r="N55" s="20">
        <f>IF(AND(ISNUMBER(J55),OR(AND(J55&gt;9,(N(I55)+IF(AND(ISNUMBER(G55),ISNUMBER(F55)),IF((G55-F55)*1440&gt;=15,(G55-F55)*1440,0),0))&lt;45),AND(J55&gt;6,(N(I55)+IF(AND(ISNUMBER(G55),ISNUMBER(F55)),IF((G55-F55)*1440&gt;=15,(G55-F55)*1440,0),0))&lt;30))),"too short","")</f>
      </c>
    </row>
    <row r="56" spans="1:14" x14ac:dyDescent="0.25">
      <c r="A56" s="15"/>
      <c r="B56" s="20" t="s">
        <v>67</v>
      </c>
      <c r="C56" s="21">
        <f>$C$5+2</f>
      </c>
      <c r="D56" s="22"/>
      <c r="E56" s="23"/>
      <c r="F56" s="23"/>
      <c r="G56" s="23"/>
      <c r="H56" s="23"/>
      <c r="I56" s="22"/>
      <c r="J56" s="24">
        <f>IF(AND(ISNUMBER(E56),ISNUMBER(F56)),ROUND((IF(F56&lt;=E56,F56+1,F56)-E56)*24+IF(AND(ISNUMBER(G56),ISNUMBER(H56)),(IF(H56&lt;=G56,H56+1,H56)-G56)*24,0)-N(I56)/60,2),"")</f>
      </c>
      <c r="K56" s="24">
        <f>IF(AND(ISNUMBER(E56),ISNUMBER(E55),ISNUMBER(F55)),ROUND((1+E56-IF(AND(ISNUMBER(G55),ISNUMBER(H55)),IF(H55&lt;=G55,H55+1,H55),IF(F55&lt;=E55,F55+1,F55)))*24,2),"")</f>
      </c>
      <c r="L56" s="20">
        <f>IF(AND(ISNUMBER(K56),K56&lt;$G$5),"too short","")</f>
      </c>
      <c r="M56" s="20">
        <f>IF(AND(ISNUMBER(J56),J56&gt;10),"over 10 h","")</f>
      </c>
      <c r="N56" s="20">
        <f>IF(AND(ISNUMBER(J56),OR(AND(J56&gt;9,(N(I56)+IF(AND(ISNUMBER(G56),ISNUMBER(F56)),IF((G56-F56)*1440&gt;=15,(G56-F56)*1440,0),0))&lt;45),AND(J56&gt;6,(N(I56)+IF(AND(ISNUMBER(G56),ISNUMBER(F56)),IF((G56-F56)*1440&gt;=15,(G56-F56)*1440,0),0))&lt;30))),"too short","")</f>
      </c>
    </row>
    <row r="57" spans="1:14" x14ac:dyDescent="0.25">
      <c r="A57" s="15"/>
      <c r="B57" s="20" t="s">
        <v>68</v>
      </c>
      <c r="C57" s="21">
        <f>$C$5+3</f>
      </c>
      <c r="D57" s="22"/>
      <c r="E57" s="23"/>
      <c r="F57" s="23"/>
      <c r="G57" s="23"/>
      <c r="H57" s="23"/>
      <c r="I57" s="22"/>
      <c r="J57" s="24">
        <f>IF(AND(ISNUMBER(E57),ISNUMBER(F57)),ROUND((IF(F57&lt;=E57,F57+1,F57)-E57)*24+IF(AND(ISNUMBER(G57),ISNUMBER(H57)),(IF(H57&lt;=G57,H57+1,H57)-G57)*24,0)-N(I57)/60,2),"")</f>
      </c>
      <c r="K57" s="24">
        <f>IF(AND(ISNUMBER(E57),ISNUMBER(E56),ISNUMBER(F56)),ROUND((1+E57-IF(AND(ISNUMBER(G56),ISNUMBER(H56)),IF(H56&lt;=G56,H56+1,H56),IF(F56&lt;=E56,F56+1,F56)))*24,2),"")</f>
      </c>
      <c r="L57" s="20">
        <f>IF(AND(ISNUMBER(K57),K57&lt;$G$5),"too short","")</f>
      </c>
      <c r="M57" s="20">
        <f>IF(AND(ISNUMBER(J57),J57&gt;10),"over 10 h","")</f>
      </c>
      <c r="N57" s="20">
        <f>IF(AND(ISNUMBER(J57),OR(AND(J57&gt;9,(N(I57)+IF(AND(ISNUMBER(G57),ISNUMBER(F57)),IF((G57-F57)*1440&gt;=15,(G57-F57)*1440,0),0))&lt;45),AND(J57&gt;6,(N(I57)+IF(AND(ISNUMBER(G57),ISNUMBER(F57)),IF((G57-F57)*1440&gt;=15,(G57-F57)*1440,0),0))&lt;30))),"too short","")</f>
      </c>
    </row>
    <row r="58" spans="1:14" x14ac:dyDescent="0.25">
      <c r="A58" s="15"/>
      <c r="B58" s="20" t="s">
        <v>69</v>
      </c>
      <c r="C58" s="21">
        <f>$C$5+4</f>
      </c>
      <c r="D58" s="22"/>
      <c r="E58" s="23"/>
      <c r="F58" s="23"/>
      <c r="G58" s="23"/>
      <c r="H58" s="23"/>
      <c r="I58" s="22"/>
      <c r="J58" s="24">
        <f>IF(AND(ISNUMBER(E58),ISNUMBER(F58)),ROUND((IF(F58&lt;=E58,F58+1,F58)-E58)*24+IF(AND(ISNUMBER(G58),ISNUMBER(H58)),(IF(H58&lt;=G58,H58+1,H58)-G58)*24,0)-N(I58)/60,2),"")</f>
      </c>
      <c r="K58" s="24">
        <f>IF(AND(ISNUMBER(E58),ISNUMBER(E57),ISNUMBER(F57)),ROUND((1+E58-IF(AND(ISNUMBER(G57),ISNUMBER(H57)),IF(H57&lt;=G57,H57+1,H57),IF(F57&lt;=E57,F57+1,F57)))*24,2),"")</f>
      </c>
      <c r="L58" s="20">
        <f>IF(AND(ISNUMBER(K58),K58&lt;$G$5),"too short","")</f>
      </c>
      <c r="M58" s="20">
        <f>IF(AND(ISNUMBER(J58),J58&gt;10),"over 10 h","")</f>
      </c>
      <c r="N58" s="20">
        <f>IF(AND(ISNUMBER(J58),OR(AND(J58&gt;9,(N(I58)+IF(AND(ISNUMBER(G58),ISNUMBER(F58)),IF((G58-F58)*1440&gt;=15,(G58-F58)*1440,0),0))&lt;45),AND(J58&gt;6,(N(I58)+IF(AND(ISNUMBER(G58),ISNUMBER(F58)),IF((G58-F58)*1440&gt;=15,(G58-F58)*1440,0),0))&lt;30))),"too short","")</f>
      </c>
    </row>
    <row r="59" spans="1:14" x14ac:dyDescent="0.25">
      <c r="A59" s="15"/>
      <c r="B59" s="20" t="s">
        <v>70</v>
      </c>
      <c r="C59" s="21">
        <f>$C$5+5</f>
      </c>
      <c r="D59" s="22"/>
      <c r="E59" s="23"/>
      <c r="F59" s="23"/>
      <c r="G59" s="23"/>
      <c r="H59" s="23"/>
      <c r="I59" s="22"/>
      <c r="J59" s="24">
        <f>IF(AND(ISNUMBER(E59),ISNUMBER(F59)),ROUND((IF(F59&lt;=E59,F59+1,F59)-E59)*24+IF(AND(ISNUMBER(G59),ISNUMBER(H59)),(IF(H59&lt;=G59,H59+1,H59)-G59)*24,0)-N(I59)/60,2),"")</f>
      </c>
      <c r="K59" s="24">
        <f>IF(AND(ISNUMBER(E59),ISNUMBER(E58),ISNUMBER(F58)),ROUND((1+E59-IF(AND(ISNUMBER(G58),ISNUMBER(H58)),IF(H58&lt;=G58,H58+1,H58),IF(F58&lt;=E58,F58+1,F58)))*24,2),"")</f>
      </c>
      <c r="L59" s="20">
        <f>IF(AND(ISNUMBER(K59),K59&lt;$G$5),"too short","")</f>
      </c>
      <c r="M59" s="20">
        <f>IF(AND(ISNUMBER(J59),J59&gt;10),"over 10 h","")</f>
      </c>
      <c r="N59" s="20">
        <f>IF(AND(ISNUMBER(J59),OR(AND(J59&gt;9,(N(I59)+IF(AND(ISNUMBER(G59),ISNUMBER(F59)),IF((G59-F59)*1440&gt;=15,(G59-F59)*1440,0),0))&lt;45),AND(J59&gt;6,(N(I59)+IF(AND(ISNUMBER(G59),ISNUMBER(F59)),IF((G59-F59)*1440&gt;=15,(G59-F59)*1440,0),0))&lt;30))),"too short","")</f>
      </c>
    </row>
    <row r="60" spans="1:14" x14ac:dyDescent="0.25">
      <c r="A60" s="15"/>
      <c r="B60" s="25" t="s">
        <v>71</v>
      </c>
      <c r="C60" s="26">
        <f>$C$5+6</f>
      </c>
      <c r="D60" s="22"/>
      <c r="E60" s="23"/>
      <c r="F60" s="23"/>
      <c r="G60" s="23"/>
      <c r="H60" s="23"/>
      <c r="I60" s="22"/>
      <c r="J60" s="24">
        <f>IF(AND(ISNUMBER(E60),ISNUMBER(F60)),ROUND((IF(F60&lt;=E60,F60+1,F60)-E60)*24+IF(AND(ISNUMBER(G60),ISNUMBER(H60)),(IF(H60&lt;=G60,H60+1,H60)-G60)*24,0)-N(I60)/60,2),"")</f>
      </c>
      <c r="K60" s="24">
        <f>IF(AND(ISNUMBER(E60),ISNUMBER(E59),ISNUMBER(F59)),ROUND((1+E60-IF(AND(ISNUMBER(G59),ISNUMBER(H59)),IF(H59&lt;=G59,H59+1,H59),IF(F59&lt;=E59,F59+1,F59)))*24,2),"")</f>
      </c>
      <c r="L60" s="20">
        <f>IF(AND(ISNUMBER(K60),K60&lt;$G$5),"too short","")</f>
      </c>
      <c r="M60" s="20">
        <f>IF(AND(ISNUMBER(J60),J60&gt;10),"over 10 h","")</f>
      </c>
      <c r="N60" s="20">
        <f>IF(AND(ISNUMBER(J60),OR(AND(J60&gt;9,(N(I60)+IF(AND(ISNUMBER(G60),ISNUMBER(F60)),IF((G60-F60)*1440&gt;=15,(G60-F60)*1440,0),0))&lt;45),AND(J60&gt;6,(N(I60)+IF(AND(ISNUMBER(G60),ISNUMBER(F60)),IF((G60-F60)*1440&gt;=15,(G60-F60)*1440,0),0))&lt;30))),"too short","")</f>
      </c>
    </row>
    <row r="61" spans="1:14" x14ac:dyDescent="0.25">
      <c r="A61" s="15"/>
      <c r="B61" s="27" t="s">
        <v>72</v>
      </c>
      <c r="C61" s="28"/>
      <c r="D61" s="28"/>
      <c r="E61" s="28"/>
      <c r="F61" s="28"/>
      <c r="G61" s="28"/>
      <c r="H61" s="28"/>
      <c r="I61" s="28"/>
      <c r="J61" s="29">
        <f>SUM(J54:J60)</f>
      </c>
      <c r="K61" s="28"/>
      <c r="L61" s="28">
        <f>IF(AND(ISNUMBER(J60),J60&gt;0),"Sunday: rest day","")</f>
      </c>
      <c r="M61" s="28">
        <f>IF(J61&gt;60,"over 60 h",IF(J61&gt;48,"over 48 h, offset",""))</f>
      </c>
      <c r="N61" s="28"/>
    </row>
    <row r="62" spans="1:14" x14ac:dyDescent="0.25">
      <c r="A62" s="15"/>
      <c r="B62" s="16" t="s">
        <v>64</v>
      </c>
      <c r="C62" s="17">
        <f>$C$5+-1</f>
      </c>
      <c r="D62" s="18"/>
      <c r="E62" s="19"/>
      <c r="F62" s="19"/>
      <c r="G62" s="19"/>
      <c r="H62" s="19"/>
      <c r="I62" s="18"/>
      <c r="J62" s="16"/>
      <c r="K62" s="16"/>
      <c r="L62" s="16"/>
      <c r="M62" s="16"/>
      <c r="N62" s="16"/>
    </row>
    <row r="63" spans="1:14" x14ac:dyDescent="0.25">
      <c r="A63" s="15"/>
      <c r="B63" s="20" t="s">
        <v>65</v>
      </c>
      <c r="C63" s="21">
        <f>$C$5+0</f>
      </c>
      <c r="D63" s="22"/>
      <c r="E63" s="23"/>
      <c r="F63" s="23"/>
      <c r="G63" s="23"/>
      <c r="H63" s="23"/>
      <c r="I63" s="22"/>
      <c r="J63" s="24">
        <f>IF(AND(ISNUMBER(E63),ISNUMBER(F63)),ROUND((IF(F63&lt;=E63,F63+1,F63)-E63)*24+IF(AND(ISNUMBER(G63),ISNUMBER(H63)),(IF(H63&lt;=G63,H63+1,H63)-G63)*24,0)-N(I63)/60,2),"")</f>
      </c>
      <c r="K63" s="24">
        <f>IF(AND(ISNUMBER(E63),ISNUMBER(E62),ISNUMBER(F62)),ROUND((1+E63-IF(AND(ISNUMBER(G62),ISNUMBER(H62)),IF(H62&lt;=G62,H62+1,H62),IF(F62&lt;=E62,F62+1,F62)))*24,2),"")</f>
      </c>
      <c r="L63" s="20">
        <f>IF(AND(ISNUMBER(K63),K63&lt;$G$5),"too short","")</f>
      </c>
      <c r="M63" s="20">
        <f>IF(AND(ISNUMBER(J63),J63&gt;10),"over 10 h","")</f>
      </c>
      <c r="N63" s="20">
        <f>IF(AND(ISNUMBER(J63),OR(AND(J63&gt;9,(N(I63)+IF(AND(ISNUMBER(G63),ISNUMBER(F63)),IF((G63-F63)*1440&gt;=15,(G63-F63)*1440,0),0))&lt;45),AND(J63&gt;6,(N(I63)+IF(AND(ISNUMBER(G63),ISNUMBER(F63)),IF((G63-F63)*1440&gt;=15,(G63-F63)*1440,0),0))&lt;30))),"too short","")</f>
      </c>
    </row>
    <row r="64" spans="1:14" x14ac:dyDescent="0.25">
      <c r="A64" s="15"/>
      <c r="B64" s="20" t="s">
        <v>66</v>
      </c>
      <c r="C64" s="21">
        <f>$C$5+1</f>
      </c>
      <c r="D64" s="22"/>
      <c r="E64" s="23"/>
      <c r="F64" s="23"/>
      <c r="G64" s="23"/>
      <c r="H64" s="23"/>
      <c r="I64" s="22"/>
      <c r="J64" s="24">
        <f>IF(AND(ISNUMBER(E64),ISNUMBER(F64)),ROUND((IF(F64&lt;=E64,F64+1,F64)-E64)*24+IF(AND(ISNUMBER(G64),ISNUMBER(H64)),(IF(H64&lt;=G64,H64+1,H64)-G64)*24,0)-N(I64)/60,2),"")</f>
      </c>
      <c r="K64" s="24">
        <f>IF(AND(ISNUMBER(E64),ISNUMBER(E63),ISNUMBER(F63)),ROUND((1+E64-IF(AND(ISNUMBER(G63),ISNUMBER(H63)),IF(H63&lt;=G63,H63+1,H63),IF(F63&lt;=E63,F63+1,F63)))*24,2),"")</f>
      </c>
      <c r="L64" s="20">
        <f>IF(AND(ISNUMBER(K64),K64&lt;$G$5),"too short","")</f>
      </c>
      <c r="M64" s="20">
        <f>IF(AND(ISNUMBER(J64),J64&gt;10),"over 10 h","")</f>
      </c>
      <c r="N64" s="20">
        <f>IF(AND(ISNUMBER(J64),OR(AND(J64&gt;9,(N(I64)+IF(AND(ISNUMBER(G64),ISNUMBER(F64)),IF((G64-F64)*1440&gt;=15,(G64-F64)*1440,0),0))&lt;45),AND(J64&gt;6,(N(I64)+IF(AND(ISNUMBER(G64),ISNUMBER(F64)),IF((G64-F64)*1440&gt;=15,(G64-F64)*1440,0),0))&lt;30))),"too short","")</f>
      </c>
    </row>
    <row r="65" spans="1:14" x14ac:dyDescent="0.25">
      <c r="A65" s="15"/>
      <c r="B65" s="20" t="s">
        <v>67</v>
      </c>
      <c r="C65" s="21">
        <f>$C$5+2</f>
      </c>
      <c r="D65" s="22"/>
      <c r="E65" s="23"/>
      <c r="F65" s="23"/>
      <c r="G65" s="23"/>
      <c r="H65" s="23"/>
      <c r="I65" s="22"/>
      <c r="J65" s="24">
        <f>IF(AND(ISNUMBER(E65),ISNUMBER(F65)),ROUND((IF(F65&lt;=E65,F65+1,F65)-E65)*24+IF(AND(ISNUMBER(G65),ISNUMBER(H65)),(IF(H65&lt;=G65,H65+1,H65)-G65)*24,0)-N(I65)/60,2),"")</f>
      </c>
      <c r="K65" s="24">
        <f>IF(AND(ISNUMBER(E65),ISNUMBER(E64),ISNUMBER(F64)),ROUND((1+E65-IF(AND(ISNUMBER(G64),ISNUMBER(H64)),IF(H64&lt;=G64,H64+1,H64),IF(F64&lt;=E64,F64+1,F64)))*24,2),"")</f>
      </c>
      <c r="L65" s="20">
        <f>IF(AND(ISNUMBER(K65),K65&lt;$G$5),"too short","")</f>
      </c>
      <c r="M65" s="20">
        <f>IF(AND(ISNUMBER(J65),J65&gt;10),"over 10 h","")</f>
      </c>
      <c r="N65" s="20">
        <f>IF(AND(ISNUMBER(J65),OR(AND(J65&gt;9,(N(I65)+IF(AND(ISNUMBER(G65),ISNUMBER(F65)),IF((G65-F65)*1440&gt;=15,(G65-F65)*1440,0),0))&lt;45),AND(J65&gt;6,(N(I65)+IF(AND(ISNUMBER(G65),ISNUMBER(F65)),IF((G65-F65)*1440&gt;=15,(G65-F65)*1440,0),0))&lt;30))),"too short","")</f>
      </c>
    </row>
    <row r="66" spans="1:14" x14ac:dyDescent="0.25">
      <c r="A66" s="15"/>
      <c r="B66" s="20" t="s">
        <v>68</v>
      </c>
      <c r="C66" s="21">
        <f>$C$5+3</f>
      </c>
      <c r="D66" s="22"/>
      <c r="E66" s="23"/>
      <c r="F66" s="23"/>
      <c r="G66" s="23"/>
      <c r="H66" s="23"/>
      <c r="I66" s="22"/>
      <c r="J66" s="24">
        <f>IF(AND(ISNUMBER(E66),ISNUMBER(F66)),ROUND((IF(F66&lt;=E66,F66+1,F66)-E66)*24+IF(AND(ISNUMBER(G66),ISNUMBER(H66)),(IF(H66&lt;=G66,H66+1,H66)-G66)*24,0)-N(I66)/60,2),"")</f>
      </c>
      <c r="K66" s="24">
        <f>IF(AND(ISNUMBER(E66),ISNUMBER(E65),ISNUMBER(F65)),ROUND((1+E66-IF(AND(ISNUMBER(G65),ISNUMBER(H65)),IF(H65&lt;=G65,H65+1,H65),IF(F65&lt;=E65,F65+1,F65)))*24,2),"")</f>
      </c>
      <c r="L66" s="20">
        <f>IF(AND(ISNUMBER(K66),K66&lt;$G$5),"too short","")</f>
      </c>
      <c r="M66" s="20">
        <f>IF(AND(ISNUMBER(J66),J66&gt;10),"over 10 h","")</f>
      </c>
      <c r="N66" s="20">
        <f>IF(AND(ISNUMBER(J66),OR(AND(J66&gt;9,(N(I66)+IF(AND(ISNUMBER(G66),ISNUMBER(F66)),IF((G66-F66)*1440&gt;=15,(G66-F66)*1440,0),0))&lt;45),AND(J66&gt;6,(N(I66)+IF(AND(ISNUMBER(G66),ISNUMBER(F66)),IF((G66-F66)*1440&gt;=15,(G66-F66)*1440,0),0))&lt;30))),"too short","")</f>
      </c>
    </row>
    <row r="67" spans="1:14" x14ac:dyDescent="0.25">
      <c r="A67" s="15"/>
      <c r="B67" s="20" t="s">
        <v>69</v>
      </c>
      <c r="C67" s="21">
        <f>$C$5+4</f>
      </c>
      <c r="D67" s="22"/>
      <c r="E67" s="23"/>
      <c r="F67" s="23"/>
      <c r="G67" s="23"/>
      <c r="H67" s="23"/>
      <c r="I67" s="22"/>
      <c r="J67" s="24">
        <f>IF(AND(ISNUMBER(E67),ISNUMBER(F67)),ROUND((IF(F67&lt;=E67,F67+1,F67)-E67)*24+IF(AND(ISNUMBER(G67),ISNUMBER(H67)),(IF(H67&lt;=G67,H67+1,H67)-G67)*24,0)-N(I67)/60,2),"")</f>
      </c>
      <c r="K67" s="24">
        <f>IF(AND(ISNUMBER(E67),ISNUMBER(E66),ISNUMBER(F66)),ROUND((1+E67-IF(AND(ISNUMBER(G66),ISNUMBER(H66)),IF(H66&lt;=G66,H66+1,H66),IF(F66&lt;=E66,F66+1,F66)))*24,2),"")</f>
      </c>
      <c r="L67" s="20">
        <f>IF(AND(ISNUMBER(K67),K67&lt;$G$5),"too short","")</f>
      </c>
      <c r="M67" s="20">
        <f>IF(AND(ISNUMBER(J67),J67&gt;10),"over 10 h","")</f>
      </c>
      <c r="N67" s="20">
        <f>IF(AND(ISNUMBER(J67),OR(AND(J67&gt;9,(N(I67)+IF(AND(ISNUMBER(G67),ISNUMBER(F67)),IF((G67-F67)*1440&gt;=15,(G67-F67)*1440,0),0))&lt;45),AND(J67&gt;6,(N(I67)+IF(AND(ISNUMBER(G67),ISNUMBER(F67)),IF((G67-F67)*1440&gt;=15,(G67-F67)*1440,0),0))&lt;30))),"too short","")</f>
      </c>
    </row>
    <row r="68" spans="1:14" x14ac:dyDescent="0.25">
      <c r="A68" s="15"/>
      <c r="B68" s="20" t="s">
        <v>70</v>
      </c>
      <c r="C68" s="21">
        <f>$C$5+5</f>
      </c>
      <c r="D68" s="22"/>
      <c r="E68" s="23"/>
      <c r="F68" s="23"/>
      <c r="G68" s="23"/>
      <c r="H68" s="23"/>
      <c r="I68" s="22"/>
      <c r="J68" s="24">
        <f>IF(AND(ISNUMBER(E68),ISNUMBER(F68)),ROUND((IF(F68&lt;=E68,F68+1,F68)-E68)*24+IF(AND(ISNUMBER(G68),ISNUMBER(H68)),(IF(H68&lt;=G68,H68+1,H68)-G68)*24,0)-N(I68)/60,2),"")</f>
      </c>
      <c r="K68" s="24">
        <f>IF(AND(ISNUMBER(E68),ISNUMBER(E67),ISNUMBER(F67)),ROUND((1+E68-IF(AND(ISNUMBER(G67),ISNUMBER(H67)),IF(H67&lt;=G67,H67+1,H67),IF(F67&lt;=E67,F67+1,F67)))*24,2),"")</f>
      </c>
      <c r="L68" s="20">
        <f>IF(AND(ISNUMBER(K68),K68&lt;$G$5),"too short","")</f>
      </c>
      <c r="M68" s="20">
        <f>IF(AND(ISNUMBER(J68),J68&gt;10),"over 10 h","")</f>
      </c>
      <c r="N68" s="20">
        <f>IF(AND(ISNUMBER(J68),OR(AND(J68&gt;9,(N(I68)+IF(AND(ISNUMBER(G68),ISNUMBER(F68)),IF((G68-F68)*1440&gt;=15,(G68-F68)*1440,0),0))&lt;45),AND(J68&gt;6,(N(I68)+IF(AND(ISNUMBER(G68),ISNUMBER(F68)),IF((G68-F68)*1440&gt;=15,(G68-F68)*1440,0),0))&lt;30))),"too short","")</f>
      </c>
    </row>
    <row r="69" spans="1:14" x14ac:dyDescent="0.25">
      <c r="A69" s="15"/>
      <c r="B69" s="25" t="s">
        <v>71</v>
      </c>
      <c r="C69" s="26">
        <f>$C$5+6</f>
      </c>
      <c r="D69" s="22"/>
      <c r="E69" s="23"/>
      <c r="F69" s="23"/>
      <c r="G69" s="23"/>
      <c r="H69" s="23"/>
      <c r="I69" s="22"/>
      <c r="J69" s="24">
        <f>IF(AND(ISNUMBER(E69),ISNUMBER(F69)),ROUND((IF(F69&lt;=E69,F69+1,F69)-E69)*24+IF(AND(ISNUMBER(G69),ISNUMBER(H69)),(IF(H69&lt;=G69,H69+1,H69)-G69)*24,0)-N(I69)/60,2),"")</f>
      </c>
      <c r="K69" s="24">
        <f>IF(AND(ISNUMBER(E69),ISNUMBER(E68),ISNUMBER(F68)),ROUND((1+E69-IF(AND(ISNUMBER(G68),ISNUMBER(H68)),IF(H68&lt;=G68,H68+1,H68),IF(F68&lt;=E68,F68+1,F68)))*24,2),"")</f>
      </c>
      <c r="L69" s="20">
        <f>IF(AND(ISNUMBER(K69),K69&lt;$G$5),"too short","")</f>
      </c>
      <c r="M69" s="20">
        <f>IF(AND(ISNUMBER(J69),J69&gt;10),"over 10 h","")</f>
      </c>
      <c r="N69" s="20">
        <f>IF(AND(ISNUMBER(J69),OR(AND(J69&gt;9,(N(I69)+IF(AND(ISNUMBER(G69),ISNUMBER(F69)),IF((G69-F69)*1440&gt;=15,(G69-F69)*1440,0),0))&lt;45),AND(J69&gt;6,(N(I69)+IF(AND(ISNUMBER(G69),ISNUMBER(F69)),IF((G69-F69)*1440&gt;=15,(G69-F69)*1440,0),0))&lt;30))),"too short","")</f>
      </c>
    </row>
    <row r="70" spans="1:14" x14ac:dyDescent="0.25">
      <c r="A70" s="15"/>
      <c r="B70" s="27" t="s">
        <v>72</v>
      </c>
      <c r="C70" s="28"/>
      <c r="D70" s="28"/>
      <c r="E70" s="28"/>
      <c r="F70" s="28"/>
      <c r="G70" s="28"/>
      <c r="H70" s="28"/>
      <c r="I70" s="28"/>
      <c r="J70" s="29">
        <f>SUM(J63:J69)</f>
      </c>
      <c r="K70" s="28"/>
      <c r="L70" s="28">
        <f>IF(AND(ISNUMBER(J69),J69&gt;0),"Sunday: rest day","")</f>
      </c>
      <c r="M70" s="28">
        <f>IF(J70&gt;60,"over 60 h",IF(J70&gt;48,"over 48 h, offset",""))</f>
      </c>
      <c r="N70" s="28"/>
    </row>
    <row r="71" spans="1:14" x14ac:dyDescent="0.25">
      <c r="A71" s="15"/>
      <c r="B71" s="16" t="s">
        <v>64</v>
      </c>
      <c r="C71" s="17">
        <f>$C$5+-1</f>
      </c>
      <c r="D71" s="18"/>
      <c r="E71" s="19"/>
      <c r="F71" s="19"/>
      <c r="G71" s="19"/>
      <c r="H71" s="19"/>
      <c r="I71" s="18"/>
      <c r="J71" s="16"/>
      <c r="K71" s="16"/>
      <c r="L71" s="16"/>
      <c r="M71" s="16"/>
      <c r="N71" s="16"/>
    </row>
    <row r="72" spans="1:14" x14ac:dyDescent="0.25">
      <c r="A72" s="15"/>
      <c r="B72" s="20" t="s">
        <v>65</v>
      </c>
      <c r="C72" s="21">
        <f>$C$5+0</f>
      </c>
      <c r="D72" s="22"/>
      <c r="E72" s="23"/>
      <c r="F72" s="23"/>
      <c r="G72" s="23"/>
      <c r="H72" s="23"/>
      <c r="I72" s="22"/>
      <c r="J72" s="24">
        <f>IF(AND(ISNUMBER(E72),ISNUMBER(F72)),ROUND((IF(F72&lt;=E72,F72+1,F72)-E72)*24+IF(AND(ISNUMBER(G72),ISNUMBER(H72)),(IF(H72&lt;=G72,H72+1,H72)-G72)*24,0)-N(I72)/60,2),"")</f>
      </c>
      <c r="K72" s="24">
        <f>IF(AND(ISNUMBER(E72),ISNUMBER(E71),ISNUMBER(F71)),ROUND((1+E72-IF(AND(ISNUMBER(G71),ISNUMBER(H71)),IF(H71&lt;=G71,H71+1,H71),IF(F71&lt;=E71,F71+1,F71)))*24,2),"")</f>
      </c>
      <c r="L72" s="20">
        <f>IF(AND(ISNUMBER(K72),K72&lt;$G$5),"too short","")</f>
      </c>
      <c r="M72" s="20">
        <f>IF(AND(ISNUMBER(J72),J72&gt;10),"over 10 h","")</f>
      </c>
      <c r="N72" s="20">
        <f>IF(AND(ISNUMBER(J72),OR(AND(J72&gt;9,(N(I72)+IF(AND(ISNUMBER(G72),ISNUMBER(F72)),IF((G72-F72)*1440&gt;=15,(G72-F72)*1440,0),0))&lt;45),AND(J72&gt;6,(N(I72)+IF(AND(ISNUMBER(G72),ISNUMBER(F72)),IF((G72-F72)*1440&gt;=15,(G72-F72)*1440,0),0))&lt;30))),"too short","")</f>
      </c>
    </row>
    <row r="73" spans="1:14" x14ac:dyDescent="0.25">
      <c r="A73" s="15"/>
      <c r="B73" s="20" t="s">
        <v>66</v>
      </c>
      <c r="C73" s="21">
        <f>$C$5+1</f>
      </c>
      <c r="D73" s="22"/>
      <c r="E73" s="23"/>
      <c r="F73" s="23"/>
      <c r="G73" s="23"/>
      <c r="H73" s="23"/>
      <c r="I73" s="22"/>
      <c r="J73" s="24">
        <f>IF(AND(ISNUMBER(E73),ISNUMBER(F73)),ROUND((IF(F73&lt;=E73,F73+1,F73)-E73)*24+IF(AND(ISNUMBER(G73),ISNUMBER(H73)),(IF(H73&lt;=G73,H73+1,H73)-G73)*24,0)-N(I73)/60,2),"")</f>
      </c>
      <c r="K73" s="24">
        <f>IF(AND(ISNUMBER(E73),ISNUMBER(E72),ISNUMBER(F72)),ROUND((1+E73-IF(AND(ISNUMBER(G72),ISNUMBER(H72)),IF(H72&lt;=G72,H72+1,H72),IF(F72&lt;=E72,F72+1,F72)))*24,2),"")</f>
      </c>
      <c r="L73" s="20">
        <f>IF(AND(ISNUMBER(K73),K73&lt;$G$5),"too short","")</f>
      </c>
      <c r="M73" s="20">
        <f>IF(AND(ISNUMBER(J73),J73&gt;10),"over 10 h","")</f>
      </c>
      <c r="N73" s="20">
        <f>IF(AND(ISNUMBER(J73),OR(AND(J73&gt;9,(N(I73)+IF(AND(ISNUMBER(G73),ISNUMBER(F73)),IF((G73-F73)*1440&gt;=15,(G73-F73)*1440,0),0))&lt;45),AND(J73&gt;6,(N(I73)+IF(AND(ISNUMBER(G73),ISNUMBER(F73)),IF((G73-F73)*1440&gt;=15,(G73-F73)*1440,0),0))&lt;30))),"too short","")</f>
      </c>
    </row>
    <row r="74" spans="1:14" x14ac:dyDescent="0.25">
      <c r="A74" s="15"/>
      <c r="B74" s="20" t="s">
        <v>67</v>
      </c>
      <c r="C74" s="21">
        <f>$C$5+2</f>
      </c>
      <c r="D74" s="22"/>
      <c r="E74" s="23"/>
      <c r="F74" s="23"/>
      <c r="G74" s="23"/>
      <c r="H74" s="23"/>
      <c r="I74" s="22"/>
      <c r="J74" s="24">
        <f>IF(AND(ISNUMBER(E74),ISNUMBER(F74)),ROUND((IF(F74&lt;=E74,F74+1,F74)-E74)*24+IF(AND(ISNUMBER(G74),ISNUMBER(H74)),(IF(H74&lt;=G74,H74+1,H74)-G74)*24,0)-N(I74)/60,2),"")</f>
      </c>
      <c r="K74" s="24">
        <f>IF(AND(ISNUMBER(E74),ISNUMBER(E73),ISNUMBER(F73)),ROUND((1+E74-IF(AND(ISNUMBER(G73),ISNUMBER(H73)),IF(H73&lt;=G73,H73+1,H73),IF(F73&lt;=E73,F73+1,F73)))*24,2),"")</f>
      </c>
      <c r="L74" s="20">
        <f>IF(AND(ISNUMBER(K74),K74&lt;$G$5),"too short","")</f>
      </c>
      <c r="M74" s="20">
        <f>IF(AND(ISNUMBER(J74),J74&gt;10),"over 10 h","")</f>
      </c>
      <c r="N74" s="20">
        <f>IF(AND(ISNUMBER(J74),OR(AND(J74&gt;9,(N(I74)+IF(AND(ISNUMBER(G74),ISNUMBER(F74)),IF((G74-F74)*1440&gt;=15,(G74-F74)*1440,0),0))&lt;45),AND(J74&gt;6,(N(I74)+IF(AND(ISNUMBER(G74),ISNUMBER(F74)),IF((G74-F74)*1440&gt;=15,(G74-F74)*1440,0),0))&lt;30))),"too short","")</f>
      </c>
    </row>
    <row r="75" spans="1:14" x14ac:dyDescent="0.25">
      <c r="A75" s="15"/>
      <c r="B75" s="20" t="s">
        <v>68</v>
      </c>
      <c r="C75" s="21">
        <f>$C$5+3</f>
      </c>
      <c r="D75" s="22"/>
      <c r="E75" s="23"/>
      <c r="F75" s="23"/>
      <c r="G75" s="23"/>
      <c r="H75" s="23"/>
      <c r="I75" s="22"/>
      <c r="J75" s="24">
        <f>IF(AND(ISNUMBER(E75),ISNUMBER(F75)),ROUND((IF(F75&lt;=E75,F75+1,F75)-E75)*24+IF(AND(ISNUMBER(G75),ISNUMBER(H75)),(IF(H75&lt;=G75,H75+1,H75)-G75)*24,0)-N(I75)/60,2),"")</f>
      </c>
      <c r="K75" s="24">
        <f>IF(AND(ISNUMBER(E75),ISNUMBER(E74),ISNUMBER(F74)),ROUND((1+E75-IF(AND(ISNUMBER(G74),ISNUMBER(H74)),IF(H74&lt;=G74,H74+1,H74),IF(F74&lt;=E74,F74+1,F74)))*24,2),"")</f>
      </c>
      <c r="L75" s="20">
        <f>IF(AND(ISNUMBER(K75),K75&lt;$G$5),"too short","")</f>
      </c>
      <c r="M75" s="20">
        <f>IF(AND(ISNUMBER(J75),J75&gt;10),"over 10 h","")</f>
      </c>
      <c r="N75" s="20">
        <f>IF(AND(ISNUMBER(J75),OR(AND(J75&gt;9,(N(I75)+IF(AND(ISNUMBER(G75),ISNUMBER(F75)),IF((G75-F75)*1440&gt;=15,(G75-F75)*1440,0),0))&lt;45),AND(J75&gt;6,(N(I75)+IF(AND(ISNUMBER(G75),ISNUMBER(F75)),IF((G75-F75)*1440&gt;=15,(G75-F75)*1440,0),0))&lt;30))),"too short","")</f>
      </c>
    </row>
    <row r="76" spans="1:14" x14ac:dyDescent="0.25">
      <c r="A76" s="15"/>
      <c r="B76" s="20" t="s">
        <v>69</v>
      </c>
      <c r="C76" s="21">
        <f>$C$5+4</f>
      </c>
      <c r="D76" s="22"/>
      <c r="E76" s="23"/>
      <c r="F76" s="23"/>
      <c r="G76" s="23"/>
      <c r="H76" s="23"/>
      <c r="I76" s="22"/>
      <c r="J76" s="24">
        <f>IF(AND(ISNUMBER(E76),ISNUMBER(F76)),ROUND((IF(F76&lt;=E76,F76+1,F76)-E76)*24+IF(AND(ISNUMBER(G76),ISNUMBER(H76)),(IF(H76&lt;=G76,H76+1,H76)-G76)*24,0)-N(I76)/60,2),"")</f>
      </c>
      <c r="K76" s="24">
        <f>IF(AND(ISNUMBER(E76),ISNUMBER(E75),ISNUMBER(F75)),ROUND((1+E76-IF(AND(ISNUMBER(G75),ISNUMBER(H75)),IF(H75&lt;=G75,H75+1,H75),IF(F75&lt;=E75,F75+1,F75)))*24,2),"")</f>
      </c>
      <c r="L76" s="20">
        <f>IF(AND(ISNUMBER(K76),K76&lt;$G$5),"too short","")</f>
      </c>
      <c r="M76" s="20">
        <f>IF(AND(ISNUMBER(J76),J76&gt;10),"over 10 h","")</f>
      </c>
      <c r="N76" s="20">
        <f>IF(AND(ISNUMBER(J76),OR(AND(J76&gt;9,(N(I76)+IF(AND(ISNUMBER(G76),ISNUMBER(F76)),IF((G76-F76)*1440&gt;=15,(G76-F76)*1440,0),0))&lt;45),AND(J76&gt;6,(N(I76)+IF(AND(ISNUMBER(G76),ISNUMBER(F76)),IF((G76-F76)*1440&gt;=15,(G76-F76)*1440,0),0))&lt;30))),"too short","")</f>
      </c>
    </row>
    <row r="77" spans="1:14" x14ac:dyDescent="0.25">
      <c r="A77" s="15"/>
      <c r="B77" s="20" t="s">
        <v>70</v>
      </c>
      <c r="C77" s="21">
        <f>$C$5+5</f>
      </c>
      <c r="D77" s="22"/>
      <c r="E77" s="23"/>
      <c r="F77" s="23"/>
      <c r="G77" s="23"/>
      <c r="H77" s="23"/>
      <c r="I77" s="22"/>
      <c r="J77" s="24">
        <f>IF(AND(ISNUMBER(E77),ISNUMBER(F77)),ROUND((IF(F77&lt;=E77,F77+1,F77)-E77)*24+IF(AND(ISNUMBER(G77),ISNUMBER(H77)),(IF(H77&lt;=G77,H77+1,H77)-G77)*24,0)-N(I77)/60,2),"")</f>
      </c>
      <c r="K77" s="24">
        <f>IF(AND(ISNUMBER(E77),ISNUMBER(E76),ISNUMBER(F76)),ROUND((1+E77-IF(AND(ISNUMBER(G76),ISNUMBER(H76)),IF(H76&lt;=G76,H76+1,H76),IF(F76&lt;=E76,F76+1,F76)))*24,2),"")</f>
      </c>
      <c r="L77" s="20">
        <f>IF(AND(ISNUMBER(K77),K77&lt;$G$5),"too short","")</f>
      </c>
      <c r="M77" s="20">
        <f>IF(AND(ISNUMBER(J77),J77&gt;10),"over 10 h","")</f>
      </c>
      <c r="N77" s="20">
        <f>IF(AND(ISNUMBER(J77),OR(AND(J77&gt;9,(N(I77)+IF(AND(ISNUMBER(G77),ISNUMBER(F77)),IF((G77-F77)*1440&gt;=15,(G77-F77)*1440,0),0))&lt;45),AND(J77&gt;6,(N(I77)+IF(AND(ISNUMBER(G77),ISNUMBER(F77)),IF((G77-F77)*1440&gt;=15,(G77-F77)*1440,0),0))&lt;30))),"too short","")</f>
      </c>
    </row>
    <row r="78" spans="1:14" x14ac:dyDescent="0.25">
      <c r="A78" s="15"/>
      <c r="B78" s="25" t="s">
        <v>71</v>
      </c>
      <c r="C78" s="26">
        <f>$C$5+6</f>
      </c>
      <c r="D78" s="22"/>
      <c r="E78" s="23"/>
      <c r="F78" s="23"/>
      <c r="G78" s="23"/>
      <c r="H78" s="23"/>
      <c r="I78" s="22"/>
      <c r="J78" s="24">
        <f>IF(AND(ISNUMBER(E78),ISNUMBER(F78)),ROUND((IF(F78&lt;=E78,F78+1,F78)-E78)*24+IF(AND(ISNUMBER(G78),ISNUMBER(H78)),(IF(H78&lt;=G78,H78+1,H78)-G78)*24,0)-N(I78)/60,2),"")</f>
      </c>
      <c r="K78" s="24">
        <f>IF(AND(ISNUMBER(E78),ISNUMBER(E77),ISNUMBER(F77)),ROUND((1+E78-IF(AND(ISNUMBER(G77),ISNUMBER(H77)),IF(H77&lt;=G77,H77+1,H77),IF(F77&lt;=E77,F77+1,F77)))*24,2),"")</f>
      </c>
      <c r="L78" s="20">
        <f>IF(AND(ISNUMBER(K78),K78&lt;$G$5),"too short","")</f>
      </c>
      <c r="M78" s="20">
        <f>IF(AND(ISNUMBER(J78),J78&gt;10),"over 10 h","")</f>
      </c>
      <c r="N78" s="20">
        <f>IF(AND(ISNUMBER(J78),OR(AND(J78&gt;9,(N(I78)+IF(AND(ISNUMBER(G78),ISNUMBER(F78)),IF((G78-F78)*1440&gt;=15,(G78-F78)*1440,0),0))&lt;45),AND(J78&gt;6,(N(I78)+IF(AND(ISNUMBER(G78),ISNUMBER(F78)),IF((G78-F78)*1440&gt;=15,(G78-F78)*1440,0),0))&lt;30))),"too short","")</f>
      </c>
    </row>
    <row r="79" spans="1:14" x14ac:dyDescent="0.25">
      <c r="A79" s="15"/>
      <c r="B79" s="27" t="s">
        <v>72</v>
      </c>
      <c r="C79" s="28"/>
      <c r="D79" s="28"/>
      <c r="E79" s="28"/>
      <c r="F79" s="28"/>
      <c r="G79" s="28"/>
      <c r="H79" s="28"/>
      <c r="I79" s="28"/>
      <c r="J79" s="29">
        <f>SUM(J72:J78)</f>
      </c>
      <c r="K79" s="28"/>
      <c r="L79" s="28">
        <f>IF(AND(ISNUMBER(J78),J78&gt;0),"Sunday: rest day","")</f>
      </c>
      <c r="M79" s="28">
        <f>IF(J79&gt;60,"over 60 h",IF(J79&gt;48,"over 48 h, offset",""))</f>
      </c>
      <c r="N79" s="28"/>
    </row>
    <row r="80" spans="1:14" x14ac:dyDescent="0.25">
      <c r="A80" s="15"/>
      <c r="B80" s="16" t="s">
        <v>64</v>
      </c>
      <c r="C80" s="17">
        <f>$C$5+-1</f>
      </c>
      <c r="D80" s="18"/>
      <c r="E80" s="19"/>
      <c r="F80" s="19"/>
      <c r="G80" s="19"/>
      <c r="H80" s="19"/>
      <c r="I80" s="18"/>
      <c r="J80" s="16"/>
      <c r="K80" s="16"/>
      <c r="L80" s="16"/>
      <c r="M80" s="16"/>
      <c r="N80" s="16"/>
    </row>
    <row r="81" spans="1:14" x14ac:dyDescent="0.25">
      <c r="A81" s="15"/>
      <c r="B81" s="20" t="s">
        <v>65</v>
      </c>
      <c r="C81" s="21">
        <f>$C$5+0</f>
      </c>
      <c r="D81" s="22"/>
      <c r="E81" s="23"/>
      <c r="F81" s="23"/>
      <c r="G81" s="23"/>
      <c r="H81" s="23"/>
      <c r="I81" s="22"/>
      <c r="J81" s="24">
        <f>IF(AND(ISNUMBER(E81),ISNUMBER(F81)),ROUND((IF(F81&lt;=E81,F81+1,F81)-E81)*24+IF(AND(ISNUMBER(G81),ISNUMBER(H81)),(IF(H81&lt;=G81,H81+1,H81)-G81)*24,0)-N(I81)/60,2),"")</f>
      </c>
      <c r="K81" s="24">
        <f>IF(AND(ISNUMBER(E81),ISNUMBER(E80),ISNUMBER(F80)),ROUND((1+E81-IF(AND(ISNUMBER(G80),ISNUMBER(H80)),IF(H80&lt;=G80,H80+1,H80),IF(F80&lt;=E80,F80+1,F80)))*24,2),"")</f>
      </c>
      <c r="L81" s="20">
        <f>IF(AND(ISNUMBER(K81),K81&lt;$G$5),"too short","")</f>
      </c>
      <c r="M81" s="20">
        <f>IF(AND(ISNUMBER(J81),J81&gt;10),"over 10 h","")</f>
      </c>
      <c r="N81" s="20">
        <f>IF(AND(ISNUMBER(J81),OR(AND(J81&gt;9,(N(I81)+IF(AND(ISNUMBER(G81),ISNUMBER(F81)),IF((G81-F81)*1440&gt;=15,(G81-F81)*1440,0),0))&lt;45),AND(J81&gt;6,(N(I81)+IF(AND(ISNUMBER(G81),ISNUMBER(F81)),IF((G81-F81)*1440&gt;=15,(G81-F81)*1440,0),0))&lt;30))),"too short","")</f>
      </c>
    </row>
    <row r="82" spans="1:14" x14ac:dyDescent="0.25">
      <c r="A82" s="15"/>
      <c r="B82" s="20" t="s">
        <v>66</v>
      </c>
      <c r="C82" s="21">
        <f>$C$5+1</f>
      </c>
      <c r="D82" s="22"/>
      <c r="E82" s="23"/>
      <c r="F82" s="23"/>
      <c r="G82" s="23"/>
      <c r="H82" s="23"/>
      <c r="I82" s="22"/>
      <c r="J82" s="24">
        <f>IF(AND(ISNUMBER(E82),ISNUMBER(F82)),ROUND((IF(F82&lt;=E82,F82+1,F82)-E82)*24+IF(AND(ISNUMBER(G82),ISNUMBER(H82)),(IF(H82&lt;=G82,H82+1,H82)-G82)*24,0)-N(I82)/60,2),"")</f>
      </c>
      <c r="K82" s="24">
        <f>IF(AND(ISNUMBER(E82),ISNUMBER(E81),ISNUMBER(F81)),ROUND((1+E82-IF(AND(ISNUMBER(G81),ISNUMBER(H81)),IF(H81&lt;=G81,H81+1,H81),IF(F81&lt;=E81,F81+1,F81)))*24,2),"")</f>
      </c>
      <c r="L82" s="20">
        <f>IF(AND(ISNUMBER(K82),K82&lt;$G$5),"too short","")</f>
      </c>
      <c r="M82" s="20">
        <f>IF(AND(ISNUMBER(J82),J82&gt;10),"over 10 h","")</f>
      </c>
      <c r="N82" s="20">
        <f>IF(AND(ISNUMBER(J82),OR(AND(J82&gt;9,(N(I82)+IF(AND(ISNUMBER(G82),ISNUMBER(F82)),IF((G82-F82)*1440&gt;=15,(G82-F82)*1440,0),0))&lt;45),AND(J82&gt;6,(N(I82)+IF(AND(ISNUMBER(G82),ISNUMBER(F82)),IF((G82-F82)*1440&gt;=15,(G82-F82)*1440,0),0))&lt;30))),"too short","")</f>
      </c>
    </row>
    <row r="83" spans="1:14" x14ac:dyDescent="0.25">
      <c r="A83" s="15"/>
      <c r="B83" s="20" t="s">
        <v>67</v>
      </c>
      <c r="C83" s="21">
        <f>$C$5+2</f>
      </c>
      <c r="D83" s="22"/>
      <c r="E83" s="23"/>
      <c r="F83" s="23"/>
      <c r="G83" s="23"/>
      <c r="H83" s="23"/>
      <c r="I83" s="22"/>
      <c r="J83" s="24">
        <f>IF(AND(ISNUMBER(E83),ISNUMBER(F83)),ROUND((IF(F83&lt;=E83,F83+1,F83)-E83)*24+IF(AND(ISNUMBER(G83),ISNUMBER(H83)),(IF(H83&lt;=G83,H83+1,H83)-G83)*24,0)-N(I83)/60,2),"")</f>
      </c>
      <c r="K83" s="24">
        <f>IF(AND(ISNUMBER(E83),ISNUMBER(E82),ISNUMBER(F82)),ROUND((1+E83-IF(AND(ISNUMBER(G82),ISNUMBER(H82)),IF(H82&lt;=G82,H82+1,H82),IF(F82&lt;=E82,F82+1,F82)))*24,2),"")</f>
      </c>
      <c r="L83" s="20">
        <f>IF(AND(ISNUMBER(K83),K83&lt;$G$5),"too short","")</f>
      </c>
      <c r="M83" s="20">
        <f>IF(AND(ISNUMBER(J83),J83&gt;10),"over 10 h","")</f>
      </c>
      <c r="N83" s="20">
        <f>IF(AND(ISNUMBER(J83),OR(AND(J83&gt;9,(N(I83)+IF(AND(ISNUMBER(G83),ISNUMBER(F83)),IF((G83-F83)*1440&gt;=15,(G83-F83)*1440,0),0))&lt;45),AND(J83&gt;6,(N(I83)+IF(AND(ISNUMBER(G83),ISNUMBER(F83)),IF((G83-F83)*1440&gt;=15,(G83-F83)*1440,0),0))&lt;30))),"too short","")</f>
      </c>
    </row>
    <row r="84" spans="1:14" x14ac:dyDescent="0.25">
      <c r="A84" s="15"/>
      <c r="B84" s="20" t="s">
        <v>68</v>
      </c>
      <c r="C84" s="21">
        <f>$C$5+3</f>
      </c>
      <c r="D84" s="22"/>
      <c r="E84" s="23"/>
      <c r="F84" s="23"/>
      <c r="G84" s="23"/>
      <c r="H84" s="23"/>
      <c r="I84" s="22"/>
      <c r="J84" s="24">
        <f>IF(AND(ISNUMBER(E84),ISNUMBER(F84)),ROUND((IF(F84&lt;=E84,F84+1,F84)-E84)*24+IF(AND(ISNUMBER(G84),ISNUMBER(H84)),(IF(H84&lt;=G84,H84+1,H84)-G84)*24,0)-N(I84)/60,2),"")</f>
      </c>
      <c r="K84" s="24">
        <f>IF(AND(ISNUMBER(E84),ISNUMBER(E83),ISNUMBER(F83)),ROUND((1+E84-IF(AND(ISNUMBER(G83),ISNUMBER(H83)),IF(H83&lt;=G83,H83+1,H83),IF(F83&lt;=E83,F83+1,F83)))*24,2),"")</f>
      </c>
      <c r="L84" s="20">
        <f>IF(AND(ISNUMBER(K84),K84&lt;$G$5),"too short","")</f>
      </c>
      <c r="M84" s="20">
        <f>IF(AND(ISNUMBER(J84),J84&gt;10),"over 10 h","")</f>
      </c>
      <c r="N84" s="20">
        <f>IF(AND(ISNUMBER(J84),OR(AND(J84&gt;9,(N(I84)+IF(AND(ISNUMBER(G84),ISNUMBER(F84)),IF((G84-F84)*1440&gt;=15,(G84-F84)*1440,0),0))&lt;45),AND(J84&gt;6,(N(I84)+IF(AND(ISNUMBER(G84),ISNUMBER(F84)),IF((G84-F84)*1440&gt;=15,(G84-F84)*1440,0),0))&lt;30))),"too short","")</f>
      </c>
    </row>
    <row r="85" spans="1:14" x14ac:dyDescent="0.25">
      <c r="A85" s="15"/>
      <c r="B85" s="20" t="s">
        <v>69</v>
      </c>
      <c r="C85" s="21">
        <f>$C$5+4</f>
      </c>
      <c r="D85" s="22"/>
      <c r="E85" s="23"/>
      <c r="F85" s="23"/>
      <c r="G85" s="23"/>
      <c r="H85" s="23"/>
      <c r="I85" s="22"/>
      <c r="J85" s="24">
        <f>IF(AND(ISNUMBER(E85),ISNUMBER(F85)),ROUND((IF(F85&lt;=E85,F85+1,F85)-E85)*24+IF(AND(ISNUMBER(G85),ISNUMBER(H85)),(IF(H85&lt;=G85,H85+1,H85)-G85)*24,0)-N(I85)/60,2),"")</f>
      </c>
      <c r="K85" s="24">
        <f>IF(AND(ISNUMBER(E85),ISNUMBER(E84),ISNUMBER(F84)),ROUND((1+E85-IF(AND(ISNUMBER(G84),ISNUMBER(H84)),IF(H84&lt;=G84,H84+1,H84),IF(F84&lt;=E84,F84+1,F84)))*24,2),"")</f>
      </c>
      <c r="L85" s="20">
        <f>IF(AND(ISNUMBER(K85),K85&lt;$G$5),"too short","")</f>
      </c>
      <c r="M85" s="20">
        <f>IF(AND(ISNUMBER(J85),J85&gt;10),"over 10 h","")</f>
      </c>
      <c r="N85" s="20">
        <f>IF(AND(ISNUMBER(J85),OR(AND(J85&gt;9,(N(I85)+IF(AND(ISNUMBER(G85),ISNUMBER(F85)),IF((G85-F85)*1440&gt;=15,(G85-F85)*1440,0),0))&lt;45),AND(J85&gt;6,(N(I85)+IF(AND(ISNUMBER(G85),ISNUMBER(F85)),IF((G85-F85)*1440&gt;=15,(G85-F85)*1440,0),0))&lt;30))),"too short","")</f>
      </c>
    </row>
    <row r="86" spans="1:14" x14ac:dyDescent="0.25">
      <c r="A86" s="15"/>
      <c r="B86" s="20" t="s">
        <v>70</v>
      </c>
      <c r="C86" s="21">
        <f>$C$5+5</f>
      </c>
      <c r="D86" s="22"/>
      <c r="E86" s="23"/>
      <c r="F86" s="23"/>
      <c r="G86" s="23"/>
      <c r="H86" s="23"/>
      <c r="I86" s="22"/>
      <c r="J86" s="24">
        <f>IF(AND(ISNUMBER(E86),ISNUMBER(F86)),ROUND((IF(F86&lt;=E86,F86+1,F86)-E86)*24+IF(AND(ISNUMBER(G86),ISNUMBER(H86)),(IF(H86&lt;=G86,H86+1,H86)-G86)*24,0)-N(I86)/60,2),"")</f>
      </c>
      <c r="K86" s="24">
        <f>IF(AND(ISNUMBER(E86),ISNUMBER(E85),ISNUMBER(F85)),ROUND((1+E86-IF(AND(ISNUMBER(G85),ISNUMBER(H85)),IF(H85&lt;=G85,H85+1,H85),IF(F85&lt;=E85,F85+1,F85)))*24,2),"")</f>
      </c>
      <c r="L86" s="20">
        <f>IF(AND(ISNUMBER(K86),K86&lt;$G$5),"too short","")</f>
      </c>
      <c r="M86" s="20">
        <f>IF(AND(ISNUMBER(J86),J86&gt;10),"over 10 h","")</f>
      </c>
      <c r="N86" s="20">
        <f>IF(AND(ISNUMBER(J86),OR(AND(J86&gt;9,(N(I86)+IF(AND(ISNUMBER(G86),ISNUMBER(F86)),IF((G86-F86)*1440&gt;=15,(G86-F86)*1440,0),0))&lt;45),AND(J86&gt;6,(N(I86)+IF(AND(ISNUMBER(G86),ISNUMBER(F86)),IF((G86-F86)*1440&gt;=15,(G86-F86)*1440,0),0))&lt;30))),"too short","")</f>
      </c>
    </row>
    <row r="87" spans="1:14" x14ac:dyDescent="0.25">
      <c r="A87" s="15"/>
      <c r="B87" s="25" t="s">
        <v>71</v>
      </c>
      <c r="C87" s="26">
        <f>$C$5+6</f>
      </c>
      <c r="D87" s="22"/>
      <c r="E87" s="23"/>
      <c r="F87" s="23"/>
      <c r="G87" s="23"/>
      <c r="H87" s="23"/>
      <c r="I87" s="22"/>
      <c r="J87" s="24">
        <f>IF(AND(ISNUMBER(E87),ISNUMBER(F87)),ROUND((IF(F87&lt;=E87,F87+1,F87)-E87)*24+IF(AND(ISNUMBER(G87),ISNUMBER(H87)),(IF(H87&lt;=G87,H87+1,H87)-G87)*24,0)-N(I87)/60,2),"")</f>
      </c>
      <c r="K87" s="24">
        <f>IF(AND(ISNUMBER(E87),ISNUMBER(E86),ISNUMBER(F86)),ROUND((1+E87-IF(AND(ISNUMBER(G86),ISNUMBER(H86)),IF(H86&lt;=G86,H86+1,H86),IF(F86&lt;=E86,F86+1,F86)))*24,2),"")</f>
      </c>
      <c r="L87" s="20">
        <f>IF(AND(ISNUMBER(K87),K87&lt;$G$5),"too short","")</f>
      </c>
      <c r="M87" s="20">
        <f>IF(AND(ISNUMBER(J87),J87&gt;10),"over 10 h","")</f>
      </c>
      <c r="N87" s="20">
        <f>IF(AND(ISNUMBER(J87),OR(AND(J87&gt;9,(N(I87)+IF(AND(ISNUMBER(G87),ISNUMBER(F87)),IF((G87-F87)*1440&gt;=15,(G87-F87)*1440,0),0))&lt;45),AND(J87&gt;6,(N(I87)+IF(AND(ISNUMBER(G87),ISNUMBER(F87)),IF((G87-F87)*1440&gt;=15,(G87-F87)*1440,0),0))&lt;30))),"too short","")</f>
      </c>
    </row>
    <row r="88" spans="1:14" x14ac:dyDescent="0.25">
      <c r="A88" s="15"/>
      <c r="B88" s="27" t="s">
        <v>72</v>
      </c>
      <c r="C88" s="28"/>
      <c r="D88" s="28"/>
      <c r="E88" s="28"/>
      <c r="F88" s="28"/>
      <c r="G88" s="28"/>
      <c r="H88" s="28"/>
      <c r="I88" s="28"/>
      <c r="J88" s="29">
        <f>SUM(J81:J87)</f>
      </c>
      <c r="K88" s="28"/>
      <c r="L88" s="28">
        <f>IF(AND(ISNUMBER(J87),J87&gt;0),"Sunday: rest day","")</f>
      </c>
      <c r="M88" s="28">
        <f>IF(J88&gt;60,"over 60 h",IF(J88&gt;48,"over 48 h, offset",""))</f>
      </c>
      <c r="N88" s="28"/>
    </row>
    <row r="89" spans="1:14" x14ac:dyDescent="0.25">
      <c r="A89" s="15"/>
      <c r="B89" s="16" t="s">
        <v>64</v>
      </c>
      <c r="C89" s="17">
        <f>$C$5+-1</f>
      </c>
      <c r="D89" s="18"/>
      <c r="E89" s="19"/>
      <c r="F89" s="19"/>
      <c r="G89" s="19"/>
      <c r="H89" s="19"/>
      <c r="I89" s="18"/>
      <c r="J89" s="16"/>
      <c r="K89" s="16"/>
      <c r="L89" s="16"/>
      <c r="M89" s="16"/>
      <c r="N89" s="16"/>
    </row>
    <row r="90" spans="1:14" x14ac:dyDescent="0.25">
      <c r="A90" s="15"/>
      <c r="B90" s="20" t="s">
        <v>65</v>
      </c>
      <c r="C90" s="21">
        <f>$C$5+0</f>
      </c>
      <c r="D90" s="22"/>
      <c r="E90" s="23"/>
      <c r="F90" s="23"/>
      <c r="G90" s="23"/>
      <c r="H90" s="23"/>
      <c r="I90" s="22"/>
      <c r="J90" s="24">
        <f>IF(AND(ISNUMBER(E90),ISNUMBER(F90)),ROUND((IF(F90&lt;=E90,F90+1,F90)-E90)*24+IF(AND(ISNUMBER(G90),ISNUMBER(H90)),(IF(H90&lt;=G90,H90+1,H90)-G90)*24,0)-N(I90)/60,2),"")</f>
      </c>
      <c r="K90" s="24">
        <f>IF(AND(ISNUMBER(E90),ISNUMBER(E89),ISNUMBER(F89)),ROUND((1+E90-IF(AND(ISNUMBER(G89),ISNUMBER(H89)),IF(H89&lt;=G89,H89+1,H89),IF(F89&lt;=E89,F89+1,F89)))*24,2),"")</f>
      </c>
      <c r="L90" s="20">
        <f>IF(AND(ISNUMBER(K90),K90&lt;$G$5),"too short","")</f>
      </c>
      <c r="M90" s="20">
        <f>IF(AND(ISNUMBER(J90),J90&gt;10),"over 10 h","")</f>
      </c>
      <c r="N90" s="20">
        <f>IF(AND(ISNUMBER(J90),OR(AND(J90&gt;9,(N(I90)+IF(AND(ISNUMBER(G90),ISNUMBER(F90)),IF((G90-F90)*1440&gt;=15,(G90-F90)*1440,0),0))&lt;45),AND(J90&gt;6,(N(I90)+IF(AND(ISNUMBER(G90),ISNUMBER(F90)),IF((G90-F90)*1440&gt;=15,(G90-F90)*1440,0),0))&lt;30))),"too short","")</f>
      </c>
    </row>
    <row r="91" spans="1:14" x14ac:dyDescent="0.25">
      <c r="A91" s="15"/>
      <c r="B91" s="20" t="s">
        <v>66</v>
      </c>
      <c r="C91" s="21">
        <f>$C$5+1</f>
      </c>
      <c r="D91" s="22"/>
      <c r="E91" s="23"/>
      <c r="F91" s="23"/>
      <c r="G91" s="23"/>
      <c r="H91" s="23"/>
      <c r="I91" s="22"/>
      <c r="J91" s="24">
        <f>IF(AND(ISNUMBER(E91),ISNUMBER(F91)),ROUND((IF(F91&lt;=E91,F91+1,F91)-E91)*24+IF(AND(ISNUMBER(G91),ISNUMBER(H91)),(IF(H91&lt;=G91,H91+1,H91)-G91)*24,0)-N(I91)/60,2),"")</f>
      </c>
      <c r="K91" s="24">
        <f>IF(AND(ISNUMBER(E91),ISNUMBER(E90),ISNUMBER(F90)),ROUND((1+E91-IF(AND(ISNUMBER(G90),ISNUMBER(H90)),IF(H90&lt;=G90,H90+1,H90),IF(F90&lt;=E90,F90+1,F90)))*24,2),"")</f>
      </c>
      <c r="L91" s="20">
        <f>IF(AND(ISNUMBER(K91),K91&lt;$G$5),"too short","")</f>
      </c>
      <c r="M91" s="20">
        <f>IF(AND(ISNUMBER(J91),J91&gt;10),"over 10 h","")</f>
      </c>
      <c r="N91" s="20">
        <f>IF(AND(ISNUMBER(J91),OR(AND(J91&gt;9,(N(I91)+IF(AND(ISNUMBER(G91),ISNUMBER(F91)),IF((G91-F91)*1440&gt;=15,(G91-F91)*1440,0),0))&lt;45),AND(J91&gt;6,(N(I91)+IF(AND(ISNUMBER(G91),ISNUMBER(F91)),IF((G91-F91)*1440&gt;=15,(G91-F91)*1440,0),0))&lt;30))),"too short","")</f>
      </c>
    </row>
    <row r="92" spans="1:14" x14ac:dyDescent="0.25">
      <c r="A92" s="15"/>
      <c r="B92" s="20" t="s">
        <v>67</v>
      </c>
      <c r="C92" s="21">
        <f>$C$5+2</f>
      </c>
      <c r="D92" s="22"/>
      <c r="E92" s="23"/>
      <c r="F92" s="23"/>
      <c r="G92" s="23"/>
      <c r="H92" s="23"/>
      <c r="I92" s="22"/>
      <c r="J92" s="24">
        <f>IF(AND(ISNUMBER(E92),ISNUMBER(F92)),ROUND((IF(F92&lt;=E92,F92+1,F92)-E92)*24+IF(AND(ISNUMBER(G92),ISNUMBER(H92)),(IF(H92&lt;=G92,H92+1,H92)-G92)*24,0)-N(I92)/60,2),"")</f>
      </c>
      <c r="K92" s="24">
        <f>IF(AND(ISNUMBER(E92),ISNUMBER(E91),ISNUMBER(F91)),ROUND((1+E92-IF(AND(ISNUMBER(G91),ISNUMBER(H91)),IF(H91&lt;=G91,H91+1,H91),IF(F91&lt;=E91,F91+1,F91)))*24,2),"")</f>
      </c>
      <c r="L92" s="20">
        <f>IF(AND(ISNUMBER(K92),K92&lt;$G$5),"too short","")</f>
      </c>
      <c r="M92" s="20">
        <f>IF(AND(ISNUMBER(J92),J92&gt;10),"over 10 h","")</f>
      </c>
      <c r="N92" s="20">
        <f>IF(AND(ISNUMBER(J92),OR(AND(J92&gt;9,(N(I92)+IF(AND(ISNUMBER(G92),ISNUMBER(F92)),IF((G92-F92)*1440&gt;=15,(G92-F92)*1440,0),0))&lt;45),AND(J92&gt;6,(N(I92)+IF(AND(ISNUMBER(G92),ISNUMBER(F92)),IF((G92-F92)*1440&gt;=15,(G92-F92)*1440,0),0))&lt;30))),"too short","")</f>
      </c>
    </row>
    <row r="93" spans="1:14" x14ac:dyDescent="0.25">
      <c r="A93" s="15"/>
      <c r="B93" s="20" t="s">
        <v>68</v>
      </c>
      <c r="C93" s="21">
        <f>$C$5+3</f>
      </c>
      <c r="D93" s="22"/>
      <c r="E93" s="23"/>
      <c r="F93" s="23"/>
      <c r="G93" s="23"/>
      <c r="H93" s="23"/>
      <c r="I93" s="22"/>
      <c r="J93" s="24">
        <f>IF(AND(ISNUMBER(E93),ISNUMBER(F93)),ROUND((IF(F93&lt;=E93,F93+1,F93)-E93)*24+IF(AND(ISNUMBER(G93),ISNUMBER(H93)),(IF(H93&lt;=G93,H93+1,H93)-G93)*24,0)-N(I93)/60,2),"")</f>
      </c>
      <c r="K93" s="24">
        <f>IF(AND(ISNUMBER(E93),ISNUMBER(E92),ISNUMBER(F92)),ROUND((1+E93-IF(AND(ISNUMBER(G92),ISNUMBER(H92)),IF(H92&lt;=G92,H92+1,H92),IF(F92&lt;=E92,F92+1,F92)))*24,2),"")</f>
      </c>
      <c r="L93" s="20">
        <f>IF(AND(ISNUMBER(K93),K93&lt;$G$5),"too short","")</f>
      </c>
      <c r="M93" s="20">
        <f>IF(AND(ISNUMBER(J93),J93&gt;10),"over 10 h","")</f>
      </c>
      <c r="N93" s="20">
        <f>IF(AND(ISNUMBER(J93),OR(AND(J93&gt;9,(N(I93)+IF(AND(ISNUMBER(G93),ISNUMBER(F93)),IF((G93-F93)*1440&gt;=15,(G93-F93)*1440,0),0))&lt;45),AND(J93&gt;6,(N(I93)+IF(AND(ISNUMBER(G93),ISNUMBER(F93)),IF((G93-F93)*1440&gt;=15,(G93-F93)*1440,0),0))&lt;30))),"too short","")</f>
      </c>
    </row>
    <row r="94" spans="1:14" x14ac:dyDescent="0.25">
      <c r="A94" s="15"/>
      <c r="B94" s="20" t="s">
        <v>69</v>
      </c>
      <c r="C94" s="21">
        <f>$C$5+4</f>
      </c>
      <c r="D94" s="22"/>
      <c r="E94" s="23"/>
      <c r="F94" s="23"/>
      <c r="G94" s="23"/>
      <c r="H94" s="23"/>
      <c r="I94" s="22"/>
      <c r="J94" s="24">
        <f>IF(AND(ISNUMBER(E94),ISNUMBER(F94)),ROUND((IF(F94&lt;=E94,F94+1,F94)-E94)*24+IF(AND(ISNUMBER(G94),ISNUMBER(H94)),(IF(H94&lt;=G94,H94+1,H94)-G94)*24,0)-N(I94)/60,2),"")</f>
      </c>
      <c r="K94" s="24">
        <f>IF(AND(ISNUMBER(E94),ISNUMBER(E93),ISNUMBER(F93)),ROUND((1+E94-IF(AND(ISNUMBER(G93),ISNUMBER(H93)),IF(H93&lt;=G93,H93+1,H93),IF(F93&lt;=E93,F93+1,F93)))*24,2),"")</f>
      </c>
      <c r="L94" s="20">
        <f>IF(AND(ISNUMBER(K94),K94&lt;$G$5),"too short","")</f>
      </c>
      <c r="M94" s="20">
        <f>IF(AND(ISNUMBER(J94),J94&gt;10),"over 10 h","")</f>
      </c>
      <c r="N94" s="20">
        <f>IF(AND(ISNUMBER(J94),OR(AND(J94&gt;9,(N(I94)+IF(AND(ISNUMBER(G94),ISNUMBER(F94)),IF((G94-F94)*1440&gt;=15,(G94-F94)*1440,0),0))&lt;45),AND(J94&gt;6,(N(I94)+IF(AND(ISNUMBER(G94),ISNUMBER(F94)),IF((G94-F94)*1440&gt;=15,(G94-F94)*1440,0),0))&lt;30))),"too short","")</f>
      </c>
    </row>
    <row r="95" spans="1:14" x14ac:dyDescent="0.25">
      <c r="A95" s="15"/>
      <c r="B95" s="20" t="s">
        <v>70</v>
      </c>
      <c r="C95" s="21">
        <f>$C$5+5</f>
      </c>
      <c r="D95" s="22"/>
      <c r="E95" s="23"/>
      <c r="F95" s="23"/>
      <c r="G95" s="23"/>
      <c r="H95" s="23"/>
      <c r="I95" s="22"/>
      <c r="J95" s="24">
        <f>IF(AND(ISNUMBER(E95),ISNUMBER(F95)),ROUND((IF(F95&lt;=E95,F95+1,F95)-E95)*24+IF(AND(ISNUMBER(G95),ISNUMBER(H95)),(IF(H95&lt;=G95,H95+1,H95)-G95)*24,0)-N(I95)/60,2),"")</f>
      </c>
      <c r="K95" s="24">
        <f>IF(AND(ISNUMBER(E95),ISNUMBER(E94),ISNUMBER(F94)),ROUND((1+E95-IF(AND(ISNUMBER(G94),ISNUMBER(H94)),IF(H94&lt;=G94,H94+1,H94),IF(F94&lt;=E94,F94+1,F94)))*24,2),"")</f>
      </c>
      <c r="L95" s="20">
        <f>IF(AND(ISNUMBER(K95),K95&lt;$G$5),"too short","")</f>
      </c>
      <c r="M95" s="20">
        <f>IF(AND(ISNUMBER(J95),J95&gt;10),"over 10 h","")</f>
      </c>
      <c r="N95" s="20">
        <f>IF(AND(ISNUMBER(J95),OR(AND(J95&gt;9,(N(I95)+IF(AND(ISNUMBER(G95),ISNUMBER(F95)),IF((G95-F95)*1440&gt;=15,(G95-F95)*1440,0),0))&lt;45),AND(J95&gt;6,(N(I95)+IF(AND(ISNUMBER(G95),ISNUMBER(F95)),IF((G95-F95)*1440&gt;=15,(G95-F95)*1440,0),0))&lt;30))),"too short","")</f>
      </c>
    </row>
    <row r="96" spans="1:14" x14ac:dyDescent="0.25">
      <c r="A96" s="15"/>
      <c r="B96" s="25" t="s">
        <v>71</v>
      </c>
      <c r="C96" s="26">
        <f>$C$5+6</f>
      </c>
      <c r="D96" s="22"/>
      <c r="E96" s="23"/>
      <c r="F96" s="23"/>
      <c r="G96" s="23"/>
      <c r="H96" s="23"/>
      <c r="I96" s="22"/>
      <c r="J96" s="24">
        <f>IF(AND(ISNUMBER(E96),ISNUMBER(F96)),ROUND((IF(F96&lt;=E96,F96+1,F96)-E96)*24+IF(AND(ISNUMBER(G96),ISNUMBER(H96)),(IF(H96&lt;=G96,H96+1,H96)-G96)*24,0)-N(I96)/60,2),"")</f>
      </c>
      <c r="K96" s="24">
        <f>IF(AND(ISNUMBER(E96),ISNUMBER(E95),ISNUMBER(F95)),ROUND((1+E96-IF(AND(ISNUMBER(G95),ISNUMBER(H95)),IF(H95&lt;=G95,H95+1,H95),IF(F95&lt;=E95,F95+1,F95)))*24,2),"")</f>
      </c>
      <c r="L96" s="20">
        <f>IF(AND(ISNUMBER(K96),K96&lt;$G$5),"too short","")</f>
      </c>
      <c r="M96" s="20">
        <f>IF(AND(ISNUMBER(J96),J96&gt;10),"over 10 h","")</f>
      </c>
      <c r="N96" s="20">
        <f>IF(AND(ISNUMBER(J96),OR(AND(J96&gt;9,(N(I96)+IF(AND(ISNUMBER(G96),ISNUMBER(F96)),IF((G96-F96)*1440&gt;=15,(G96-F96)*1440,0),0))&lt;45),AND(J96&gt;6,(N(I96)+IF(AND(ISNUMBER(G96),ISNUMBER(F96)),IF((G96-F96)*1440&gt;=15,(G96-F96)*1440,0),0))&lt;30))),"too short","")</f>
      </c>
    </row>
    <row r="97" spans="1:14" x14ac:dyDescent="0.25">
      <c r="A97" s="15"/>
      <c r="B97" s="27" t="s">
        <v>72</v>
      </c>
      <c r="C97" s="28"/>
      <c r="D97" s="28"/>
      <c r="E97" s="28"/>
      <c r="F97" s="28"/>
      <c r="G97" s="28"/>
      <c r="H97" s="28"/>
      <c r="I97" s="28"/>
      <c r="J97" s="29">
        <f>SUM(J90:J96)</f>
      </c>
      <c r="K97" s="28"/>
      <c r="L97" s="28">
        <f>IF(AND(ISNUMBER(J96),J96&gt;0),"Sunday: rest day","")</f>
      </c>
      <c r="M97" s="28">
        <f>IF(J97&gt;60,"over 60 h",IF(J97&gt;48,"over 48 h, offset",""))</f>
      </c>
      <c r="N97" s="28"/>
    </row>
    <row r="99" ht="28" customHeight="1" spans="1:14" x14ac:dyDescent="0.25">
      <c r="A99" s="30" t="s">
        <v>73</v>
      </c>
      <c r="B99" s="30"/>
      <c r="C99" s="30"/>
      <c r="D99" s="30"/>
      <c r="E99" s="30"/>
      <c r="F99" s="30"/>
      <c r="G99" s="30"/>
      <c r="H99" s="30"/>
      <c r="I99" s="30"/>
      <c r="J99" s="30"/>
      <c r="K99" s="30"/>
      <c r="L99" s="30"/>
      <c r="M99" s="30"/>
      <c r="N99" s="30"/>
    </row>
    <row r="100" ht="28" customHeight="1" spans="1:14" x14ac:dyDescent="0.25">
      <c r="A100" s="30" t="s">
        <v>74</v>
      </c>
      <c r="B100" s="30"/>
      <c r="C100" s="30"/>
      <c r="D100" s="30"/>
      <c r="E100" s="30"/>
      <c r="F100" s="30"/>
      <c r="G100" s="30"/>
      <c r="H100" s="30"/>
      <c r="I100" s="30"/>
      <c r="J100" s="30"/>
      <c r="K100" s="30"/>
      <c r="L100" s="30"/>
      <c r="M100" s="30"/>
      <c r="N100" s="30"/>
    </row>
    <row r="102" spans="1:1" x14ac:dyDescent="0.25">
      <c r="A102" s="6" t="s">
        <v>21</v>
      </c>
    </row>
  </sheetData>
  <mergeCells count="16">
    <mergeCell ref="A2:N2"/>
    <mergeCell ref="A3:N3"/>
    <mergeCell ref="E5:F5"/>
    <mergeCell ref="J5:L5"/>
    <mergeCell ref="A8:A16"/>
    <mergeCell ref="A17:A25"/>
    <mergeCell ref="A26:A34"/>
    <mergeCell ref="A35:A43"/>
    <mergeCell ref="A44:A52"/>
    <mergeCell ref="A53:A61"/>
    <mergeCell ref="A62:A70"/>
    <mergeCell ref="A71:A79"/>
    <mergeCell ref="A80:A88"/>
    <mergeCell ref="A89:A97"/>
    <mergeCell ref="A99:N99"/>
    <mergeCell ref="A100:N100"/>
  </mergeCells>
  <conditionalFormatting sqref="L8:N97">
    <cfRule type="expression" dxfId="0" priority="1">
      <formula>LEN(L8)&gt;0</formula>
    </cfRule>
  </conditionalFormatting>
  <pageMargins left="0.7" right="0.7" top="0.75" bottom="0.75" header="0.3" footer="0.3"/>
  <pageSetup paperSize="9" orientation="landscape" horizontalDpi="4294967295" verticalDpi="4294967295" scale="100" fitToWidth="1" fitToHeight="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Shifts</vt:lpstr>
      <vt:lpstr>Weekly plan</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Duty roster for building cleaning</dc:title>
  <dc:subject>Weekly plan for sites with early and evening jobs, several a day too</dc:subject>
  <dc:description>Created by MetronHR: free HR template. www.metronhr.de</dc:description>
  <cp:keywords/>
  <cp:category/>
  <cp:lastModifiedBy>MetronHR</cp:lastModifiedBy>
  <dcterms:created xsi:type="dcterms:W3CDTF">2026-05-27T00:00:00Z</dcterms:created>
  <dcterms:modified xsi:type="dcterms:W3CDTF">2026-11-02T21:10:12Z</dcterms:modified>
</cp:coreProperties>
</file>