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structions" state="visible" r:id="rId4"/>
    <sheet sheetId="2" name="Times" state="visible" r:id="rId5"/>
    <sheet sheetId="3" name="Day check" state="visible" r:id="rId6"/>
    <sheet sheetId="4" name="Customers" state="visible" r:id="rId7"/>
    <sheet sheetId="5" name="Types" state="visible" r:id="rId8"/>
  </sheets>
  <calcPr calcId="171027" fullCalcOnLoad="1"/>
</workbook>
</file>

<file path=xl/sharedStrings.xml><?xml version="1.0" encoding="utf-8"?>
<sst xmlns="http://schemas.openxmlformats.org/spreadsheetml/2006/main" count="86" uniqueCount="65">
  <si>
    <t>Service technician timesheet, instructions</t>
  </si>
  <si>
    <t>Template by MetronHR</t>
  </si>
  <si>
    <t>1. Enter the name, the first day of the month and the minimum rest period at the top (11 hours by law).</t>
  </si>
  <si>
    <t>2. One row per entry: date, customer, start, end, break. Several rows on the same day are normal.</t>
  </si>
  <si>
    <t>3. If an entry ends after midnight, enter the time and keep the date on which it started.</t>
  </si>
  <si>
    <t>4. The Day check sheet sums up every day and flags days that are too long, breaks that are too short and rest periods until the next morning that are too short.</t>
  </si>
  <si>
    <t>5. The Customers sheet totals the hours per customer.</t>
  </si>
  <si>
    <t/>
  </si>
  <si>
    <t>The first rows are an example that shows how a rule break is flagged. Overwrite them before use.</t>
  </si>
  <si>
    <t>With MetronHR, staff clock in via the app, even without a network, and book every time straight to customer and project.</t>
  </si>
  <si>
    <t>Legal notes</t>
  </si>
  <si>
    <t>Section 3 ArbZG: at most eight hours per working day, up to ten if the average stays at eight hours within six calendar months or 24 weeks. Working days are Monday to Saturday, so 48 hours a week on average.</t>
  </si>
  <si>
    <t>Section 4 ArbZG: a 30-minute break for more than six hours, 45 minutes for more than nine hours, divisible into parts of at least 15 minutes.</t>
  </si>
  <si>
    <t>Section 5(1) ArbZG: at least eleven uninterrupted hours of rest after the end of daily working time.</t>
  </si>
  <si>
    <t>Collective agreements, and works agreements based on them, can allow different values under section 7 ArbZG. The checks in this template show the statutory default values.</t>
  </si>
  <si>
    <t>Travel time: for employees without a fixed or habitual place of work, the drives from home to the first customer and from the last customer back home are working time (CJEU, 10 September 2015, C-266/14). Pay can be governed separately by the contract.</t>
  </si>
  <si>
    <t>Emergency service: with on-call duty, in principle only the call-out is working time; with a very short response time, all of the standby can be working time (CJEU, 9 March 2021, C-344/19 and C-580/19). According to the prevailing view, every call-out interrupts the rest period. Service and maintenance have no shortening to ten hours under section 5(2) ArbZG.</t>
  </si>
  <si>
    <t>Sundays: work-free in principle (section 9 ArbZG). Section 10(1) no. 14 ArbZG allows work for maintaining business equipment where the regular running of one's own or another business depends on it, where the work cannot be done on working days. At least 15 Sundays a year stay free, and every Sunday worked brings a replacement rest day within two weeks (section 11 ArbZG).</t>
  </si>
  <si>
    <t>Section 17 MiLoG: for mini-jobbers, the start, end and duration of daily working time have to be recorded by the end of the seventh calendar day after the working day and kept for two years.</t>
  </si>
  <si>
    <t>Template by MetronHR: www.metronhr.de | Free to use within your business.</t>
  </si>
  <si>
    <t>Service technician timesheet</t>
  </si>
  <si>
    <t>Drive, job and emergency call per customer, with the rest until the next morning</t>
  </si>
  <si>
    <t>Name:</t>
  </si>
  <si>
    <t>Month (1st day):</t>
  </si>
  <si>
    <t>Minimum rest (h):</t>
  </si>
  <si>
    <t>Date</t>
  </si>
  <si>
    <t>Customer / unit</t>
  </si>
  <si>
    <t>Type</t>
  </si>
  <si>
    <t>Start</t>
  </si>
  <si>
    <t>End</t>
  </si>
  <si>
    <t>Break (min)</t>
  </si>
  <si>
    <t>Hours</t>
  </si>
  <si>
    <t>Customer signed</t>
  </si>
  <si>
    <t>Note</t>
  </si>
  <si>
    <t>absStart</t>
  </si>
  <si>
    <t>absEnd</t>
  </si>
  <si>
    <t>Drive out</t>
  </si>
  <si>
    <t>Drive</t>
  </si>
  <si>
    <t>Krueger bakery, oven</t>
  </si>
  <si>
    <t>Job</t>
  </si>
  <si>
    <t>yes</t>
  </si>
  <si>
    <t>Dr Lange practice, air con</t>
  </si>
  <si>
    <t>Heating, housing estate</t>
  </si>
  <si>
    <t>Emergency</t>
  </si>
  <si>
    <t>Total</t>
  </si>
  <si>
    <t>Yellow cells show what needs checking. Maximum hours, breaks and rest are checked on the Day check sheet across all rows of a day.</t>
  </si>
  <si>
    <t>Day check</t>
  </si>
  <si>
    <t>Calculated from the entries per day, nothing to enter</t>
  </si>
  <si>
    <t>Day</t>
  </si>
  <si>
    <t>Working time (h)</t>
  </si>
  <si>
    <t>Breaks (min)</t>
  </si>
  <si>
    <t>First start</t>
  </si>
  <si>
    <t>Last end</t>
  </si>
  <si>
    <t>Rest to next day (h)</t>
  </si>
  <si>
    <t>Maximum s. 3</t>
  </si>
  <si>
    <t>Break s. 4</t>
  </si>
  <si>
    <t>Rest s. 5</t>
  </si>
  <si>
    <t>Rest runs from the last end of one day to the first start of the next. An entry that starts before midnight counts towards the day on which it starts.</t>
  </si>
  <si>
    <t>Needs Excel 2019, Microsoft 365, LibreOffice or Google Sheets (functions MINIFS and MAXIFS).</t>
  </si>
  <si>
    <t>Customers</t>
  </si>
  <si>
    <t>Hours per customer; enter the names as in the times; totals per type below</t>
  </si>
  <si>
    <t>Customer</t>
  </si>
  <si>
    <t>Types</t>
  </si>
  <si>
    <t>Hours per type in the month</t>
  </si>
  <si>
    <t>Workshop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</si>
</sst>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dd/mm/yyyy"/>
    <numFmt numFmtId="165" formatCode="hh:mm"/>
    <numFmt numFmtId="166" formatCode="ddd"/>
    <numFmt numFmtId="167" formatCode="dd/mm hh:mm"/>
  </numFmts>
  <fonts count="12" x14ac:knownFonts="1">
    <font>
      <color theme="1"/>
      <family val="2"/>
      <scheme val="minor"/>
      <sz val="11"/>
      <name val="Calibri"/>
    </font>
    <font>
      <b/>
      <color rgb="FF111111"/>
      <sz val="18"/>
      <name val="Calibri"/>
    </font>
    <font>
      <i/>
      <color rgb="FF6B7280"/>
      <sz val="10"/>
      <name val="Calibri"/>
    </font>
    <font>
      <sz val="11"/>
      <name val="Calibri"/>
    </font>
    <font>
      <b/>
      <sz val="12"/>
      <name val="Calibri"/>
    </font>
    <font>
      <color rgb="FF6B7280"/>
      <sz val="10"/>
      <name val="Calibri"/>
    </font>
    <font>
      <i/>
      <color rgb="FF6B7280"/>
      <sz val="9"/>
      <name val="Calibri"/>
    </font>
    <font>
      <b/>
      <color rgb="FF111111"/>
      <sz val="16"/>
      <name val="Calibri"/>
    </font>
    <font>
      <b/>
      <sz val="10"/>
      <name val="Calibri"/>
    </font>
    <font>
      <b/>
      <color rgb="FFFFFFFF"/>
      <sz val="10"/>
      <name val="Calibri"/>
    </font>
    <font>
      <b/>
      <color rgb="FF111111"/>
      <sz val="11"/>
      <name val="Calibri"/>
    </font>
    <font>
      <color rgb="FF6B7280"/>
      <sz val="9"/>
      <name val="Calibri"/>
    </font>
  </fonts>
  <fills count="5">
    <fill>
      <patternFill patternType="none"/>
    </fill>
    <fill>
      <patternFill patternType="gray125"/>
    </fill>
    <fill>
      <patternFill patternType="solid">
        <fgColor rgb="FFFFFDF2"/>
      </patternFill>
    </fill>
    <fill>
      <patternFill patternType="solid">
        <fgColor rgb="FF5D7F62"/>
      </patternFill>
    </fill>
    <fill>
      <patternFill patternType="solid">
        <fgColor rgb="FFE6ECE7"/>
      </patternFill>
    </fill>
  </fills>
  <borders count="3">
    <border>
      <left/>
      <right/>
      <top/>
      <bottom/>
      <diagonal/>
    </border>
    <border>
      <left style="thin">
        <color rgb="FFE5E7EB"/>
      </left>
      <right style="thin">
        <color rgb="FFE5E7EB"/>
      </right>
      <top style="thin">
        <color rgb="FFE5E7EB"/>
      </top>
      <bottom style="thin">
        <color rgb="FFE5E7EB"/>
      </bottom>
      <diagonal/>
    </border>
    <border>
      <left style="hair">
        <color rgb="FFE5E7EB"/>
      </left>
      <right style="hair">
        <color rgb="FFE5E7EB"/>
      </right>
      <top style="hair">
        <color rgb="FFE5E7EB"/>
      </top>
      <bottom style="hair">
        <color rgb="FFE5E7EB"/>
      </bottom>
      <diagonal/>
    </border>
  </borders>
  <cellStyleXfs count="1">
    <xf numFmtId="0" fontId="0" fillId="0" borderId="0"/>
  </cellStyleXfs>
  <cellXfs count="25">
    <xf numFmtId="0" fontId="0" fillId="0" borderId="0" xfId="0"/>
    <xf numFmtId="0" fontId="1" fillId="0" borderId="0" xfId="0" applyFont="1" applyAlignment="1">
      <alignment horizontal="left" vertical="center"/>
    </xf>
    <xf numFmtId="0" fontId="2" fillId="0" borderId="0" xfId="0" applyFont="1"/>
    <xf numFmtId="0" fontId="3" fillId="0" borderId="0" xfId="0" applyFont="1" applyAlignment="1">
      <alignment vertical="top" wrapText="1"/>
    </xf>
    <xf numFmtId="0" fontId="4" fillId="0" borderId="0" xfId="0" applyFont="1"/>
    <xf numFmtId="0" fontId="5" fillId="0" borderId="0" xfId="0" applyFont="1" applyAlignment="1">
      <alignment vertical="top" wrapText="1"/>
    </xf>
    <xf numFmtId="0" fontId="6" fillId="0" borderId="0" xfId="0" applyFont="1"/>
    <xf numFmtId="0" fontId="7" fillId="0" borderId="0" xfId="0" applyFont="1" applyAlignment="1">
      <alignment horizontal="left" vertical="center"/>
    </xf>
    <xf numFmtId="0" fontId="8" fillId="0" borderId="0" xfId="0" applyFont="1" applyAlignment="1">
      <alignment horizontal="right" vertical="center"/>
    </xf>
    <xf numFmtId="0" fontId="0" fillId="2" borderId="1" xfId="0" applyFill="1" applyBorder="1" applyAlignment="1">
      <alignment horizontal="left"/>
    </xf>
    <xf numFmtId="164" fontId="0" fillId="2" borderId="1" xfId="0" applyNumberFormat="1" applyFill="1" applyBorder="1" applyAlignment="1">
      <alignment horizontal="center" vertical="center"/>
    </xf>
    <xf numFmtId="0" fontId="0" fillId="2" borderId="1" xfId="0" applyFill="1" applyBorder="1" applyAlignment="1">
      <alignment horizontal="center" vertical="center"/>
    </xf>
    <xf numFmtId="0" fontId="9" fillId="3" borderId="1" xfId="0" applyFont="1" applyFill="1" applyBorder="1" applyAlignment="1">
      <alignment horizontal="center" vertical="center" wrapText="1"/>
    </xf>
    <xf numFmtId="0" fontId="0" fillId="2" borderId="1" xfId="0" applyFill="1" applyBorder="1" applyAlignment="1">
      <alignment horizontal="left" vertical="center"/>
    </xf>
    <xf numFmtId="165" fontId="0" fillId="2" borderId="1" xfId="0" applyNumberFormat="1" applyFill="1" applyBorder="1" applyAlignment="1">
      <alignment horizontal="center" vertical="center"/>
    </xf>
    <xf numFmtId="2" fontId="10" fillId="4" borderId="1" xfId="0" applyNumberFormat="1" applyFont="1" applyFill="1" applyBorder="1" applyAlignment="1">
      <alignment horizontal="center" vertical="center"/>
    </xf>
    <xf numFmtId="0" fontId="8" fillId="0" borderId="0" xfId="0" applyFont="1"/>
    <xf numFmtId="0" fontId="11" fillId="0" borderId="0" xfId="0" applyFont="1" applyAlignment="1">
      <alignment vertical="top" wrapText="1"/>
    </xf>
    <xf numFmtId="164" fontId="0" fillId="0" borderId="2" xfId="0" applyNumberFormat="1" applyBorder="1"/>
    <xf numFmtId="166" fontId="0" fillId="0" borderId="2" xfId="0" applyNumberFormat="1" applyBorder="1"/>
    <xf numFmtId="0" fontId="10" fillId="4" borderId="1" xfId="0" applyFont="1" applyFill="1" applyBorder="1" applyAlignment="1">
      <alignment horizontal="center" vertical="center"/>
    </xf>
    <xf numFmtId="165" fontId="10" fillId="4" borderId="1" xfId="0" applyNumberFormat="1" applyFont="1" applyFill="1" applyBorder="1" applyAlignment="1">
      <alignment horizontal="center" vertical="center"/>
    </xf>
    <xf numFmtId="167" fontId="10" fillId="4" borderId="1" xfId="0" applyNumberFormat="1" applyFont="1" applyFill="1" applyBorder="1" applyAlignment="1">
      <alignment horizontal="center" vertical="center"/>
    </xf>
    <xf numFmtId="0" fontId="0" fillId="0" borderId="2" xfId="0" applyBorder="1"/>
    <xf numFmtId="0" fontId="8" fillId="0" borderId="2" xfId="0" applyFont="1" applyBorder="1"/>
  </cellXfs>
  <cellStyles count="1">
    <cellStyle name="Normal" xfId="0" builtinId="0"/>
  </cellStyles>
  <dxfs count="2">
    <dxf>
      <fill>
        <patternFill patternType="solid">
          <bgColor rgb="FFFEF3C7"/>
        </patternFill>
      </fill>
    </dxf>
    <dxf>
      <font>
        <b/>
        <color rgb="FFB91C1C"/>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D7F62"/>
  </sheetPr>
  <dimension ref="A1:A25"/>
  <sheetFormatPr defaultRowHeight="15" outlineLevelRow="0" outlineLevelCol="0" x14ac:dyDescent="55"/>
  <cols>
    <col min="1" max="1" width="100" customWidth="1"/>
  </cols>
  <sheetData>
    <row r="1" ht="32" customHeight="1" x14ac:dyDescent="0.25"/>
    <row r="3" spans="1:1" x14ac:dyDescent="0.25">
      <c r="A3" s="1" t="s">
        <v>0</v>
      </c>
    </row>
    <row r="4" spans="1:1" x14ac:dyDescent="0.25">
      <c r="A4" s="2" t="s">
        <v>1</v>
      </c>
    </row>
    <row r="6" spans="1:1" x14ac:dyDescent="0.25">
      <c r="A6" s="3" t="s">
        <v>2</v>
      </c>
    </row>
    <row r="7" spans="1:1" x14ac:dyDescent="0.25">
      <c r="A7" s="3" t="s">
        <v>3</v>
      </c>
    </row>
    <row r="8" spans="1:1" x14ac:dyDescent="0.25">
      <c r="A8" s="3" t="s">
        <v>4</v>
      </c>
    </row>
    <row r="9" spans="1:1" x14ac:dyDescent="0.25">
      <c r="A9" s="3" t="s">
        <v>5</v>
      </c>
    </row>
    <row r="10" spans="1:1" x14ac:dyDescent="0.25">
      <c r="A10" s="3" t="s">
        <v>6</v>
      </c>
    </row>
    <row r="11" spans="1:1" x14ac:dyDescent="0.25">
      <c r="A11" s="3" t="s">
        <v>7</v>
      </c>
    </row>
    <row r="12" spans="1:1" x14ac:dyDescent="0.25">
      <c r="A12" s="3" t="s">
        <v>8</v>
      </c>
    </row>
    <row r="13" spans="1:1" x14ac:dyDescent="0.25">
      <c r="A13" s="3" t="s">
        <v>9</v>
      </c>
    </row>
    <row r="15" spans="1:1" x14ac:dyDescent="0.25">
      <c r="A15" s="4" t="s">
        <v>10</v>
      </c>
    </row>
    <row r="16" ht="30" customHeight="1" spans="1:1" x14ac:dyDescent="0.25">
      <c r="A16" s="5" t="s">
        <v>11</v>
      </c>
    </row>
    <row r="17" ht="30" customHeight="1" spans="1:1" x14ac:dyDescent="0.25">
      <c r="A17" s="5" t="s">
        <v>12</v>
      </c>
    </row>
    <row r="18" ht="30" customHeight="1" spans="1:1" x14ac:dyDescent="0.25">
      <c r="A18" s="5" t="s">
        <v>13</v>
      </c>
    </row>
    <row r="19" ht="30" customHeight="1" spans="1:1" x14ac:dyDescent="0.25">
      <c r="A19" s="5" t="s">
        <v>14</v>
      </c>
    </row>
    <row r="20" ht="30" customHeight="1" spans="1:1" x14ac:dyDescent="0.25">
      <c r="A20" s="5" t="s">
        <v>15</v>
      </c>
    </row>
    <row r="21" ht="30" customHeight="1" spans="1:1" x14ac:dyDescent="0.25">
      <c r="A21" s="5" t="s">
        <v>16</v>
      </c>
    </row>
    <row r="22" ht="30" customHeight="1" spans="1:1" x14ac:dyDescent="0.25">
      <c r="A22" s="5" t="s">
        <v>17</v>
      </c>
    </row>
    <row r="23" ht="30" customHeight="1" spans="1:1" x14ac:dyDescent="0.25">
      <c r="A23" s="5" t="s">
        <v>18</v>
      </c>
    </row>
    <row r="25" spans="1:1" x14ac:dyDescent="0.25">
      <c r="A25" s="6" t="s">
        <v>19</v>
      </c>
    </row>
  </sheetData>
  <pageMargins left="0.7" right="0.7" top="0.75" bottom="0.75" header="0.3" footer="0.3"/>
  <pageSetup orientation="portrait" horizontalDpi="4294967295" verticalDpi="4294967295" scale="100" fitToWidth="1" fitToHeight="1"/>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D7F62"/>
    <pageSetUpPr fitToPage="1"/>
  </sheetPr>
  <dimension ref="A1:K92"/>
  <sheetViews>
    <sheetView workbookViewId="0">
      <pane ySplit="7" topLeftCell="A8" activePane="bottomLeft" state="frozen"/>
      <selection pane="bottomLeft"/>
    </sheetView>
  </sheetViews>
  <sheetFormatPr defaultRowHeight="15" outlineLevelRow="0" outlineLevelCol="0" x14ac:dyDescent="55"/>
  <cols>
    <col min="1" max="1" width="11" customWidth="1"/>
    <col min="2" max="2" width="22" customWidth="1"/>
    <col min="3" max="3" width="12" customWidth="1"/>
    <col min="4" max="5" width="8" customWidth="1"/>
    <col min="8" max="8" width="11" customWidth="1"/>
    <col min="9" max="9" width="26" customWidth="1"/>
    <col min="10" max="11" width="4" hidden="1" customWidth="1"/>
  </cols>
  <sheetData>
    <row r="1" ht="24" customHeight="1" x14ac:dyDescent="0.25"/>
    <row r="2" ht="24" customHeight="1" spans="1:9" x14ac:dyDescent="0.25">
      <c r="A2" s="7" t="s">
        <v>20</v>
      </c>
      <c r="B2" s="7"/>
      <c r="C2" s="7"/>
      <c r="D2" s="7"/>
      <c r="E2" s="7"/>
      <c r="F2" s="7"/>
      <c r="G2" s="7"/>
      <c r="H2" s="7"/>
      <c r="I2" s="7"/>
    </row>
    <row r="3" ht="16" customHeight="1" spans="1:9" x14ac:dyDescent="0.25">
      <c r="A3" s="2" t="s">
        <v>21</v>
      </c>
      <c r="B3" s="2"/>
      <c r="C3" s="2"/>
      <c r="D3" s="2"/>
      <c r="E3" s="2"/>
      <c r="F3" s="2"/>
      <c r="G3" s="2"/>
      <c r="H3" s="2"/>
      <c r="I3" s="2"/>
    </row>
    <row r="5" spans="1:9" x14ac:dyDescent="0.25">
      <c r="A5" s="8" t="s">
        <v>22</v>
      </c>
      <c r="B5" s="9"/>
      <c r="C5" s="9"/>
      <c r="D5" s="8" t="s">
        <v>23</v>
      </c>
      <c r="E5" s="8"/>
      <c r="F5" s="10">
        <v>46327</v>
      </c>
      <c r="G5" s="8" t="s">
        <v>24</v>
      </c>
      <c r="H5" s="8"/>
      <c r="I5" s="11">
        <v>11</v>
      </c>
    </row>
    <row r="7" ht="32" customHeight="1" spans="1:11" x14ac:dyDescent="0.25">
      <c r="A7" s="12" t="s">
        <v>25</v>
      </c>
      <c r="B7" s="12" t="s">
        <v>26</v>
      </c>
      <c r="C7" s="12" t="s">
        <v>27</v>
      </c>
      <c r="D7" s="12" t="s">
        <v>28</v>
      </c>
      <c r="E7" s="12" t="s">
        <v>29</v>
      </c>
      <c r="F7" s="12" t="s">
        <v>30</v>
      </c>
      <c r="G7" s="12" t="s">
        <v>31</v>
      </c>
      <c r="H7" s="12" t="s">
        <v>32</v>
      </c>
      <c r="I7" s="12" t="s">
        <v>33</v>
      </c>
      <c r="J7" s="12" t="s">
        <v>34</v>
      </c>
      <c r="K7" s="12" t="s">
        <v>35</v>
      </c>
    </row>
    <row r="8" spans="1:11" x14ac:dyDescent="0.25">
      <c r="A8" s="10">
        <v>46328</v>
      </c>
      <c r="B8" s="13" t="s">
        <v>36</v>
      </c>
      <c r="C8" s="13" t="s">
        <v>37</v>
      </c>
      <c r="D8" s="14">
        <v>0.2916666666666667</v>
      </c>
      <c r="E8" s="14">
        <v>0.3194444444444444</v>
      </c>
      <c r="F8" s="11">
        <v>0</v>
      </c>
      <c r="G8" s="15">
        <f>IF(AND(ISNUMBER(D8),ISNUMBER(E8)),ROUND((IF(E8&lt;=D8,E8+1,E8)-D8)*24-N(F8)/60,2),"")</f>
      </c>
      <c r="H8" s="13"/>
      <c r="I8" s="13"/>
      <c r="J8">
        <f>IF(AND(ISNUMBER(A8),ISNUMBER(D8)),A8+D8,"")</f>
      </c>
      <c r="K8">
        <f>IF(AND(ISNUMBER(A8),ISNUMBER(E8)),A8+IF(E8&lt;=D8,E8+1,E8),"")</f>
      </c>
    </row>
    <row r="9" spans="1:11" x14ac:dyDescent="0.25">
      <c r="A9" s="10">
        <v>46328</v>
      </c>
      <c r="B9" s="13" t="s">
        <v>38</v>
      </c>
      <c r="C9" s="13" t="s">
        <v>39</v>
      </c>
      <c r="D9" s="14">
        <v>0.3194444444444444</v>
      </c>
      <c r="E9" s="14">
        <v>0.5</v>
      </c>
      <c r="F9" s="11">
        <v>0</v>
      </c>
      <c r="G9" s="15">
        <f>IF(AND(ISNUMBER(D9),ISNUMBER(E9)),ROUND((IF(E9&lt;=D9,E9+1,E9)-D9)*24-N(F9)/60,2),"")</f>
      </c>
      <c r="H9" s="13" t="s">
        <v>40</v>
      </c>
      <c r="I9" s="13"/>
      <c r="J9">
        <f>IF(AND(ISNUMBER(A9),ISNUMBER(D9)),A9+D9,"")</f>
      </c>
      <c r="K9">
        <f>IF(AND(ISNUMBER(A9),ISNUMBER(E9)),A9+IF(E9&lt;=D9,E9+1,E9),"")</f>
      </c>
    </row>
    <row r="10" spans="1:11" x14ac:dyDescent="0.25">
      <c r="A10" s="10">
        <v>46328</v>
      </c>
      <c r="B10" s="13" t="s">
        <v>41</v>
      </c>
      <c r="C10" s="13" t="s">
        <v>39</v>
      </c>
      <c r="D10" s="14">
        <v>0.5208333333333334</v>
      </c>
      <c r="E10" s="14">
        <v>0.6875</v>
      </c>
      <c r="F10" s="11">
        <v>30</v>
      </c>
      <c r="G10" s="15">
        <f>IF(AND(ISNUMBER(D10),ISNUMBER(E10)),ROUND((IF(E10&lt;=D10,E10+1,E10)-D10)*24-N(F10)/60,2),"")</f>
      </c>
      <c r="H10" s="13" t="s">
        <v>40</v>
      </c>
      <c r="I10" s="13"/>
      <c r="J10">
        <f>IF(AND(ISNUMBER(A10),ISNUMBER(D10)),A10+D10,"")</f>
      </c>
      <c r="K10">
        <f>IF(AND(ISNUMBER(A10),ISNUMBER(E10)),A10+IF(E10&lt;=D10,E10+1,E10),"")</f>
      </c>
    </row>
    <row r="11" spans="1:11" x14ac:dyDescent="0.25">
      <c r="A11" s="10">
        <v>46328</v>
      </c>
      <c r="B11" s="13" t="s">
        <v>42</v>
      </c>
      <c r="C11" s="13" t="s">
        <v>43</v>
      </c>
      <c r="D11" s="14">
        <v>0.9166666666666666</v>
      </c>
      <c r="E11" s="14">
        <v>0.04861111111111111</v>
      </c>
      <c r="F11" s="11">
        <v>0</v>
      </c>
      <c r="G11" s="15">
        <f>IF(AND(ISNUMBER(D11),ISNUMBER(E11)),ROUND((IF(E11&lt;=D11,E11+1,E11)-D11)*24-N(F11)/60,2),"")</f>
      </c>
      <c r="H11" s="13"/>
      <c r="I11" s="13"/>
      <c r="J11">
        <f>IF(AND(ISNUMBER(A11),ISNUMBER(D11)),A11+D11,"")</f>
      </c>
      <c r="K11">
        <f>IF(AND(ISNUMBER(A11),ISNUMBER(E11)),A11+IF(E11&lt;=D11,E11+1,E11),"")</f>
      </c>
    </row>
    <row r="12" spans="1:11" x14ac:dyDescent="0.25">
      <c r="A12" s="10">
        <v>46329</v>
      </c>
      <c r="B12" s="13" t="s">
        <v>36</v>
      </c>
      <c r="C12" s="13" t="s">
        <v>37</v>
      </c>
      <c r="D12" s="14">
        <v>0.2916666666666667</v>
      </c>
      <c r="E12" s="14">
        <v>0.3125</v>
      </c>
      <c r="F12" s="11">
        <v>0</v>
      </c>
      <c r="G12" s="15">
        <f>IF(AND(ISNUMBER(D12),ISNUMBER(E12)),ROUND((IF(E12&lt;=D12,E12+1,E12)-D12)*24-N(F12)/60,2),"")</f>
      </c>
      <c r="H12" s="13"/>
      <c r="I12" s="13"/>
      <c r="J12">
        <f>IF(AND(ISNUMBER(A12),ISNUMBER(D12)),A12+D12,"")</f>
      </c>
      <c r="K12">
        <f>IF(AND(ISNUMBER(A12),ISNUMBER(E12)),A12+IF(E12&lt;=D12,E12+1,E12),"")</f>
      </c>
    </row>
    <row r="13" spans="1:11" x14ac:dyDescent="0.25">
      <c r="A13" s="10"/>
      <c r="B13" s="13"/>
      <c r="C13" s="13"/>
      <c r="D13" s="14"/>
      <c r="E13" s="14"/>
      <c r="F13" s="11"/>
      <c r="G13" s="15">
        <f>IF(AND(ISNUMBER(D13),ISNUMBER(E13)),ROUND((IF(E13&lt;=D13,E13+1,E13)-D13)*24-N(F13)/60,2),"")</f>
      </c>
      <c r="H13" s="13"/>
      <c r="I13" s="13"/>
      <c r="J13">
        <f>IF(AND(ISNUMBER(A13),ISNUMBER(D13)),A13+D13,"")</f>
      </c>
      <c r="K13">
        <f>IF(AND(ISNUMBER(A13),ISNUMBER(E13)),A13+IF(E13&lt;=D13,E13+1,E13),"")</f>
      </c>
    </row>
    <row r="14" spans="1:11" x14ac:dyDescent="0.25">
      <c r="A14" s="10"/>
      <c r="B14" s="13"/>
      <c r="C14" s="13"/>
      <c r="D14" s="14"/>
      <c r="E14" s="14"/>
      <c r="F14" s="11"/>
      <c r="G14" s="15">
        <f>IF(AND(ISNUMBER(D14),ISNUMBER(E14)),ROUND((IF(E14&lt;=D14,E14+1,E14)-D14)*24-N(F14)/60,2),"")</f>
      </c>
      <c r="H14" s="13"/>
      <c r="I14" s="13"/>
      <c r="J14">
        <f>IF(AND(ISNUMBER(A14),ISNUMBER(D14)),A14+D14,"")</f>
      </c>
      <c r="K14">
        <f>IF(AND(ISNUMBER(A14),ISNUMBER(E14)),A14+IF(E14&lt;=D14,E14+1,E14),"")</f>
      </c>
    </row>
    <row r="15" spans="1:11" x14ac:dyDescent="0.25">
      <c r="A15" s="10"/>
      <c r="B15" s="13"/>
      <c r="C15" s="13"/>
      <c r="D15" s="14"/>
      <c r="E15" s="14"/>
      <c r="F15" s="11"/>
      <c r="G15" s="15">
        <f>IF(AND(ISNUMBER(D15),ISNUMBER(E15)),ROUND((IF(E15&lt;=D15,E15+1,E15)-D15)*24-N(F15)/60,2),"")</f>
      </c>
      <c r="H15" s="13"/>
      <c r="I15" s="13"/>
      <c r="J15">
        <f>IF(AND(ISNUMBER(A15),ISNUMBER(D15)),A15+D15,"")</f>
      </c>
      <c r="K15">
        <f>IF(AND(ISNUMBER(A15),ISNUMBER(E15)),A15+IF(E15&lt;=D15,E15+1,E15),"")</f>
      </c>
    </row>
    <row r="16" spans="1:11" x14ac:dyDescent="0.25">
      <c r="A16" s="10"/>
      <c r="B16" s="13"/>
      <c r="C16" s="13"/>
      <c r="D16" s="14"/>
      <c r="E16" s="14"/>
      <c r="F16" s="11"/>
      <c r="G16" s="15">
        <f>IF(AND(ISNUMBER(D16),ISNUMBER(E16)),ROUND((IF(E16&lt;=D16,E16+1,E16)-D16)*24-N(F16)/60,2),"")</f>
      </c>
      <c r="H16" s="13"/>
      <c r="I16" s="13"/>
      <c r="J16">
        <f>IF(AND(ISNUMBER(A16),ISNUMBER(D16)),A16+D16,"")</f>
      </c>
      <c r="K16">
        <f>IF(AND(ISNUMBER(A16),ISNUMBER(E16)),A16+IF(E16&lt;=D16,E16+1,E16),"")</f>
      </c>
    </row>
    <row r="17" spans="1:11" x14ac:dyDescent="0.25">
      <c r="A17" s="10"/>
      <c r="B17" s="13"/>
      <c r="C17" s="13"/>
      <c r="D17" s="14"/>
      <c r="E17" s="14"/>
      <c r="F17" s="11"/>
      <c r="G17" s="15">
        <f>IF(AND(ISNUMBER(D17),ISNUMBER(E17)),ROUND((IF(E17&lt;=D17,E17+1,E17)-D17)*24-N(F17)/60,2),"")</f>
      </c>
      <c r="H17" s="13"/>
      <c r="I17" s="13"/>
      <c r="J17">
        <f>IF(AND(ISNUMBER(A17),ISNUMBER(D17)),A17+D17,"")</f>
      </c>
      <c r="K17">
        <f>IF(AND(ISNUMBER(A17),ISNUMBER(E17)),A17+IF(E17&lt;=D17,E17+1,E17),"")</f>
      </c>
    </row>
    <row r="18" spans="1:11" x14ac:dyDescent="0.25">
      <c r="A18" s="10"/>
      <c r="B18" s="13"/>
      <c r="C18" s="13"/>
      <c r="D18" s="14"/>
      <c r="E18" s="14"/>
      <c r="F18" s="11"/>
      <c r="G18" s="15">
        <f>IF(AND(ISNUMBER(D18),ISNUMBER(E18)),ROUND((IF(E18&lt;=D18,E18+1,E18)-D18)*24-N(F18)/60,2),"")</f>
      </c>
      <c r="H18" s="13"/>
      <c r="I18" s="13"/>
      <c r="J18">
        <f>IF(AND(ISNUMBER(A18),ISNUMBER(D18)),A18+D18,"")</f>
      </c>
      <c r="K18">
        <f>IF(AND(ISNUMBER(A18),ISNUMBER(E18)),A18+IF(E18&lt;=D18,E18+1,E18),"")</f>
      </c>
    </row>
    <row r="19" spans="1:11" x14ac:dyDescent="0.25">
      <c r="A19" s="10"/>
      <c r="B19" s="13"/>
      <c r="C19" s="13"/>
      <c r="D19" s="14"/>
      <c r="E19" s="14"/>
      <c r="F19" s="11"/>
      <c r="G19" s="15">
        <f>IF(AND(ISNUMBER(D19),ISNUMBER(E19)),ROUND((IF(E19&lt;=D19,E19+1,E19)-D19)*24-N(F19)/60,2),"")</f>
      </c>
      <c r="H19" s="13"/>
      <c r="I19" s="13"/>
      <c r="J19">
        <f>IF(AND(ISNUMBER(A19),ISNUMBER(D19)),A19+D19,"")</f>
      </c>
      <c r="K19">
        <f>IF(AND(ISNUMBER(A19),ISNUMBER(E19)),A19+IF(E19&lt;=D19,E19+1,E19),"")</f>
      </c>
    </row>
    <row r="20" spans="1:11" x14ac:dyDescent="0.25">
      <c r="A20" s="10"/>
      <c r="B20" s="13"/>
      <c r="C20" s="13"/>
      <c r="D20" s="14"/>
      <c r="E20" s="14"/>
      <c r="F20" s="11"/>
      <c r="G20" s="15">
        <f>IF(AND(ISNUMBER(D20),ISNUMBER(E20)),ROUND((IF(E20&lt;=D20,E20+1,E20)-D20)*24-N(F20)/60,2),"")</f>
      </c>
      <c r="H20" s="13"/>
      <c r="I20" s="13"/>
      <c r="J20">
        <f>IF(AND(ISNUMBER(A20),ISNUMBER(D20)),A20+D20,"")</f>
      </c>
      <c r="K20">
        <f>IF(AND(ISNUMBER(A20),ISNUMBER(E20)),A20+IF(E20&lt;=D20,E20+1,E20),"")</f>
      </c>
    </row>
    <row r="21" spans="1:11" x14ac:dyDescent="0.25">
      <c r="A21" s="10"/>
      <c r="B21" s="13"/>
      <c r="C21" s="13"/>
      <c r="D21" s="14"/>
      <c r="E21" s="14"/>
      <c r="F21" s="11"/>
      <c r="G21" s="15">
        <f>IF(AND(ISNUMBER(D21),ISNUMBER(E21)),ROUND((IF(E21&lt;=D21,E21+1,E21)-D21)*24-N(F21)/60,2),"")</f>
      </c>
      <c r="H21" s="13"/>
      <c r="I21" s="13"/>
      <c r="J21">
        <f>IF(AND(ISNUMBER(A21),ISNUMBER(D21)),A21+D21,"")</f>
      </c>
      <c r="K21">
        <f>IF(AND(ISNUMBER(A21),ISNUMBER(E21)),A21+IF(E21&lt;=D21,E21+1,E21),"")</f>
      </c>
    </row>
    <row r="22" spans="1:11" x14ac:dyDescent="0.25">
      <c r="A22" s="10"/>
      <c r="B22" s="13"/>
      <c r="C22" s="13"/>
      <c r="D22" s="14"/>
      <c r="E22" s="14"/>
      <c r="F22" s="11"/>
      <c r="G22" s="15">
        <f>IF(AND(ISNUMBER(D22),ISNUMBER(E22)),ROUND((IF(E22&lt;=D22,E22+1,E22)-D22)*24-N(F22)/60,2),"")</f>
      </c>
      <c r="H22" s="13"/>
      <c r="I22" s="13"/>
      <c r="J22">
        <f>IF(AND(ISNUMBER(A22),ISNUMBER(D22)),A22+D22,"")</f>
      </c>
      <c r="K22">
        <f>IF(AND(ISNUMBER(A22),ISNUMBER(E22)),A22+IF(E22&lt;=D22,E22+1,E22),"")</f>
      </c>
    </row>
    <row r="23" spans="1:11" x14ac:dyDescent="0.25">
      <c r="A23" s="10"/>
      <c r="B23" s="13"/>
      <c r="C23" s="13"/>
      <c r="D23" s="14"/>
      <c r="E23" s="14"/>
      <c r="F23" s="11"/>
      <c r="G23" s="15">
        <f>IF(AND(ISNUMBER(D23),ISNUMBER(E23)),ROUND((IF(E23&lt;=D23,E23+1,E23)-D23)*24-N(F23)/60,2),"")</f>
      </c>
      <c r="H23" s="13"/>
      <c r="I23" s="13"/>
      <c r="J23">
        <f>IF(AND(ISNUMBER(A23),ISNUMBER(D23)),A23+D23,"")</f>
      </c>
      <c r="K23">
        <f>IF(AND(ISNUMBER(A23),ISNUMBER(E23)),A23+IF(E23&lt;=D23,E23+1,E23),"")</f>
      </c>
    </row>
    <row r="24" spans="1:11" x14ac:dyDescent="0.25">
      <c r="A24" s="10"/>
      <c r="B24" s="13"/>
      <c r="C24" s="13"/>
      <c r="D24" s="14"/>
      <c r="E24" s="14"/>
      <c r="F24" s="11"/>
      <c r="G24" s="15">
        <f>IF(AND(ISNUMBER(D24),ISNUMBER(E24)),ROUND((IF(E24&lt;=D24,E24+1,E24)-D24)*24-N(F24)/60,2),"")</f>
      </c>
      <c r="H24" s="13"/>
      <c r="I24" s="13"/>
      <c r="J24">
        <f>IF(AND(ISNUMBER(A24),ISNUMBER(D24)),A24+D24,"")</f>
      </c>
      <c r="K24">
        <f>IF(AND(ISNUMBER(A24),ISNUMBER(E24)),A24+IF(E24&lt;=D24,E24+1,E24),"")</f>
      </c>
    </row>
    <row r="25" spans="1:11" x14ac:dyDescent="0.25">
      <c r="A25" s="10"/>
      <c r="B25" s="13"/>
      <c r="C25" s="13"/>
      <c r="D25" s="14"/>
      <c r="E25" s="14"/>
      <c r="F25" s="11"/>
      <c r="G25" s="15">
        <f>IF(AND(ISNUMBER(D25),ISNUMBER(E25)),ROUND((IF(E25&lt;=D25,E25+1,E25)-D25)*24-N(F25)/60,2),"")</f>
      </c>
      <c r="H25" s="13"/>
      <c r="I25" s="13"/>
      <c r="J25">
        <f>IF(AND(ISNUMBER(A25),ISNUMBER(D25)),A25+D25,"")</f>
      </c>
      <c r="K25">
        <f>IF(AND(ISNUMBER(A25),ISNUMBER(E25)),A25+IF(E25&lt;=D25,E25+1,E25),"")</f>
      </c>
    </row>
    <row r="26" spans="1:11" x14ac:dyDescent="0.25">
      <c r="A26" s="10"/>
      <c r="B26" s="13"/>
      <c r="C26" s="13"/>
      <c r="D26" s="14"/>
      <c r="E26" s="14"/>
      <c r="F26" s="11"/>
      <c r="G26" s="15">
        <f>IF(AND(ISNUMBER(D26),ISNUMBER(E26)),ROUND((IF(E26&lt;=D26,E26+1,E26)-D26)*24-N(F26)/60,2),"")</f>
      </c>
      <c r="H26" s="13"/>
      <c r="I26" s="13"/>
      <c r="J26">
        <f>IF(AND(ISNUMBER(A26),ISNUMBER(D26)),A26+D26,"")</f>
      </c>
      <c r="K26">
        <f>IF(AND(ISNUMBER(A26),ISNUMBER(E26)),A26+IF(E26&lt;=D26,E26+1,E26),"")</f>
      </c>
    </row>
    <row r="27" spans="1:11" x14ac:dyDescent="0.25">
      <c r="A27" s="10"/>
      <c r="B27" s="13"/>
      <c r="C27" s="13"/>
      <c r="D27" s="14"/>
      <c r="E27" s="14"/>
      <c r="F27" s="11"/>
      <c r="G27" s="15">
        <f>IF(AND(ISNUMBER(D27),ISNUMBER(E27)),ROUND((IF(E27&lt;=D27,E27+1,E27)-D27)*24-N(F27)/60,2),"")</f>
      </c>
      <c r="H27" s="13"/>
      <c r="I27" s="13"/>
      <c r="J27">
        <f>IF(AND(ISNUMBER(A27),ISNUMBER(D27)),A27+D27,"")</f>
      </c>
      <c r="K27">
        <f>IF(AND(ISNUMBER(A27),ISNUMBER(E27)),A27+IF(E27&lt;=D27,E27+1,E27),"")</f>
      </c>
    </row>
    <row r="28" spans="1:11" x14ac:dyDescent="0.25">
      <c r="A28" s="10"/>
      <c r="B28" s="13"/>
      <c r="C28" s="13"/>
      <c r="D28" s="14"/>
      <c r="E28" s="14"/>
      <c r="F28" s="11"/>
      <c r="G28" s="15">
        <f>IF(AND(ISNUMBER(D28),ISNUMBER(E28)),ROUND((IF(E28&lt;=D28,E28+1,E28)-D28)*24-N(F28)/60,2),"")</f>
      </c>
      <c r="H28" s="13"/>
      <c r="I28" s="13"/>
      <c r="J28">
        <f>IF(AND(ISNUMBER(A28),ISNUMBER(D28)),A28+D28,"")</f>
      </c>
      <c r="K28">
        <f>IF(AND(ISNUMBER(A28),ISNUMBER(E28)),A28+IF(E28&lt;=D28,E28+1,E28),"")</f>
      </c>
    </row>
    <row r="29" spans="1:11" x14ac:dyDescent="0.25">
      <c r="A29" s="10"/>
      <c r="B29" s="13"/>
      <c r="C29" s="13"/>
      <c r="D29" s="14"/>
      <c r="E29" s="14"/>
      <c r="F29" s="11"/>
      <c r="G29" s="15">
        <f>IF(AND(ISNUMBER(D29),ISNUMBER(E29)),ROUND((IF(E29&lt;=D29,E29+1,E29)-D29)*24-N(F29)/60,2),"")</f>
      </c>
      <c r="H29" s="13"/>
      <c r="I29" s="13"/>
      <c r="J29">
        <f>IF(AND(ISNUMBER(A29),ISNUMBER(D29)),A29+D29,"")</f>
      </c>
      <c r="K29">
        <f>IF(AND(ISNUMBER(A29),ISNUMBER(E29)),A29+IF(E29&lt;=D29,E29+1,E29),"")</f>
      </c>
    </row>
    <row r="30" spans="1:11" x14ac:dyDescent="0.25">
      <c r="A30" s="10"/>
      <c r="B30" s="13"/>
      <c r="C30" s="13"/>
      <c r="D30" s="14"/>
      <c r="E30" s="14"/>
      <c r="F30" s="11"/>
      <c r="G30" s="15">
        <f>IF(AND(ISNUMBER(D30),ISNUMBER(E30)),ROUND((IF(E30&lt;=D30,E30+1,E30)-D30)*24-N(F30)/60,2),"")</f>
      </c>
      <c r="H30" s="13"/>
      <c r="I30" s="13"/>
      <c r="J30">
        <f>IF(AND(ISNUMBER(A30),ISNUMBER(D30)),A30+D30,"")</f>
      </c>
      <c r="K30">
        <f>IF(AND(ISNUMBER(A30),ISNUMBER(E30)),A30+IF(E30&lt;=D30,E30+1,E30),"")</f>
      </c>
    </row>
    <row r="31" spans="1:11" x14ac:dyDescent="0.25">
      <c r="A31" s="10"/>
      <c r="B31" s="13"/>
      <c r="C31" s="13"/>
      <c r="D31" s="14"/>
      <c r="E31" s="14"/>
      <c r="F31" s="11"/>
      <c r="G31" s="15">
        <f>IF(AND(ISNUMBER(D31),ISNUMBER(E31)),ROUND((IF(E31&lt;=D31,E31+1,E31)-D31)*24-N(F31)/60,2),"")</f>
      </c>
      <c r="H31" s="13"/>
      <c r="I31" s="13"/>
      <c r="J31">
        <f>IF(AND(ISNUMBER(A31),ISNUMBER(D31)),A31+D31,"")</f>
      </c>
      <c r="K31">
        <f>IF(AND(ISNUMBER(A31),ISNUMBER(E31)),A31+IF(E31&lt;=D31,E31+1,E31),"")</f>
      </c>
    </row>
    <row r="32" spans="1:11" x14ac:dyDescent="0.25">
      <c r="A32" s="10"/>
      <c r="B32" s="13"/>
      <c r="C32" s="13"/>
      <c r="D32" s="14"/>
      <c r="E32" s="14"/>
      <c r="F32" s="11"/>
      <c r="G32" s="15">
        <f>IF(AND(ISNUMBER(D32),ISNUMBER(E32)),ROUND((IF(E32&lt;=D32,E32+1,E32)-D32)*24-N(F32)/60,2),"")</f>
      </c>
      <c r="H32" s="13"/>
      <c r="I32" s="13"/>
      <c r="J32">
        <f>IF(AND(ISNUMBER(A32),ISNUMBER(D32)),A32+D32,"")</f>
      </c>
      <c r="K32">
        <f>IF(AND(ISNUMBER(A32),ISNUMBER(E32)),A32+IF(E32&lt;=D32,E32+1,E32),"")</f>
      </c>
    </row>
    <row r="33" spans="1:11" x14ac:dyDescent="0.25">
      <c r="A33" s="10"/>
      <c r="B33" s="13"/>
      <c r="C33" s="13"/>
      <c r="D33" s="14"/>
      <c r="E33" s="14"/>
      <c r="F33" s="11"/>
      <c r="G33" s="15">
        <f>IF(AND(ISNUMBER(D33),ISNUMBER(E33)),ROUND((IF(E33&lt;=D33,E33+1,E33)-D33)*24-N(F33)/60,2),"")</f>
      </c>
      <c r="H33" s="13"/>
      <c r="I33" s="13"/>
      <c r="J33">
        <f>IF(AND(ISNUMBER(A33),ISNUMBER(D33)),A33+D33,"")</f>
      </c>
      <c r="K33">
        <f>IF(AND(ISNUMBER(A33),ISNUMBER(E33)),A33+IF(E33&lt;=D33,E33+1,E33),"")</f>
      </c>
    </row>
    <row r="34" spans="1:11" x14ac:dyDescent="0.25">
      <c r="A34" s="10"/>
      <c r="B34" s="13"/>
      <c r="C34" s="13"/>
      <c r="D34" s="14"/>
      <c r="E34" s="14"/>
      <c r="F34" s="11"/>
      <c r="G34" s="15">
        <f>IF(AND(ISNUMBER(D34),ISNUMBER(E34)),ROUND((IF(E34&lt;=D34,E34+1,E34)-D34)*24-N(F34)/60,2),"")</f>
      </c>
      <c r="H34" s="13"/>
      <c r="I34" s="13"/>
      <c r="J34">
        <f>IF(AND(ISNUMBER(A34),ISNUMBER(D34)),A34+D34,"")</f>
      </c>
      <c r="K34">
        <f>IF(AND(ISNUMBER(A34),ISNUMBER(E34)),A34+IF(E34&lt;=D34,E34+1,E34),"")</f>
      </c>
    </row>
    <row r="35" spans="1:11" x14ac:dyDescent="0.25">
      <c r="A35" s="10"/>
      <c r="B35" s="13"/>
      <c r="C35" s="13"/>
      <c r="D35" s="14"/>
      <c r="E35" s="14"/>
      <c r="F35" s="11"/>
      <c r="G35" s="15">
        <f>IF(AND(ISNUMBER(D35),ISNUMBER(E35)),ROUND((IF(E35&lt;=D35,E35+1,E35)-D35)*24-N(F35)/60,2),"")</f>
      </c>
      <c r="H35" s="13"/>
      <c r="I35" s="13"/>
      <c r="J35">
        <f>IF(AND(ISNUMBER(A35),ISNUMBER(D35)),A35+D35,"")</f>
      </c>
      <c r="K35">
        <f>IF(AND(ISNUMBER(A35),ISNUMBER(E35)),A35+IF(E35&lt;=D35,E35+1,E35),"")</f>
      </c>
    </row>
    <row r="36" spans="1:11" x14ac:dyDescent="0.25">
      <c r="A36" s="10"/>
      <c r="B36" s="13"/>
      <c r="C36" s="13"/>
      <c r="D36" s="14"/>
      <c r="E36" s="14"/>
      <c r="F36" s="11"/>
      <c r="G36" s="15">
        <f>IF(AND(ISNUMBER(D36),ISNUMBER(E36)),ROUND((IF(E36&lt;=D36,E36+1,E36)-D36)*24-N(F36)/60,2),"")</f>
      </c>
      <c r="H36" s="13"/>
      <c r="I36" s="13"/>
      <c r="J36">
        <f>IF(AND(ISNUMBER(A36),ISNUMBER(D36)),A36+D36,"")</f>
      </c>
      <c r="K36">
        <f>IF(AND(ISNUMBER(A36),ISNUMBER(E36)),A36+IF(E36&lt;=D36,E36+1,E36),"")</f>
      </c>
    </row>
    <row r="37" spans="1:11" x14ac:dyDescent="0.25">
      <c r="A37" s="10"/>
      <c r="B37" s="13"/>
      <c r="C37" s="13"/>
      <c r="D37" s="14"/>
      <c r="E37" s="14"/>
      <c r="F37" s="11"/>
      <c r="G37" s="15">
        <f>IF(AND(ISNUMBER(D37),ISNUMBER(E37)),ROUND((IF(E37&lt;=D37,E37+1,E37)-D37)*24-N(F37)/60,2),"")</f>
      </c>
      <c r="H37" s="13"/>
      <c r="I37" s="13"/>
      <c r="J37">
        <f>IF(AND(ISNUMBER(A37),ISNUMBER(D37)),A37+D37,"")</f>
      </c>
      <c r="K37">
        <f>IF(AND(ISNUMBER(A37),ISNUMBER(E37)),A37+IF(E37&lt;=D37,E37+1,E37),"")</f>
      </c>
    </row>
    <row r="38" spans="1:11" x14ac:dyDescent="0.25">
      <c r="A38" s="10"/>
      <c r="B38" s="13"/>
      <c r="C38" s="13"/>
      <c r="D38" s="14"/>
      <c r="E38" s="14"/>
      <c r="F38" s="11"/>
      <c r="G38" s="15">
        <f>IF(AND(ISNUMBER(D38),ISNUMBER(E38)),ROUND((IF(E38&lt;=D38,E38+1,E38)-D38)*24-N(F38)/60,2),"")</f>
      </c>
      <c r="H38" s="13"/>
      <c r="I38" s="13"/>
      <c r="J38">
        <f>IF(AND(ISNUMBER(A38),ISNUMBER(D38)),A38+D38,"")</f>
      </c>
      <c r="K38">
        <f>IF(AND(ISNUMBER(A38),ISNUMBER(E38)),A38+IF(E38&lt;=D38,E38+1,E38),"")</f>
      </c>
    </row>
    <row r="39" spans="1:11" x14ac:dyDescent="0.25">
      <c r="A39" s="10"/>
      <c r="B39" s="13"/>
      <c r="C39" s="13"/>
      <c r="D39" s="14"/>
      <c r="E39" s="14"/>
      <c r="F39" s="11"/>
      <c r="G39" s="15">
        <f>IF(AND(ISNUMBER(D39),ISNUMBER(E39)),ROUND((IF(E39&lt;=D39,E39+1,E39)-D39)*24-N(F39)/60,2),"")</f>
      </c>
      <c r="H39" s="13"/>
      <c r="I39" s="13"/>
      <c r="J39">
        <f>IF(AND(ISNUMBER(A39),ISNUMBER(D39)),A39+D39,"")</f>
      </c>
      <c r="K39">
        <f>IF(AND(ISNUMBER(A39),ISNUMBER(E39)),A39+IF(E39&lt;=D39,E39+1,E39),"")</f>
      </c>
    </row>
    <row r="40" spans="1:11" x14ac:dyDescent="0.25">
      <c r="A40" s="10"/>
      <c r="B40" s="13"/>
      <c r="C40" s="13"/>
      <c r="D40" s="14"/>
      <c r="E40" s="14"/>
      <c r="F40" s="11"/>
      <c r="G40" s="15">
        <f>IF(AND(ISNUMBER(D40),ISNUMBER(E40)),ROUND((IF(E40&lt;=D40,E40+1,E40)-D40)*24-N(F40)/60,2),"")</f>
      </c>
      <c r="H40" s="13"/>
      <c r="I40" s="13"/>
      <c r="J40">
        <f>IF(AND(ISNUMBER(A40),ISNUMBER(D40)),A40+D40,"")</f>
      </c>
      <c r="K40">
        <f>IF(AND(ISNUMBER(A40),ISNUMBER(E40)),A40+IF(E40&lt;=D40,E40+1,E40),"")</f>
      </c>
    </row>
    <row r="41" spans="1:11" x14ac:dyDescent="0.25">
      <c r="A41" s="10"/>
      <c r="B41" s="13"/>
      <c r="C41" s="13"/>
      <c r="D41" s="14"/>
      <c r="E41" s="14"/>
      <c r="F41" s="11"/>
      <c r="G41" s="15">
        <f>IF(AND(ISNUMBER(D41),ISNUMBER(E41)),ROUND((IF(E41&lt;=D41,E41+1,E41)-D41)*24-N(F41)/60,2),"")</f>
      </c>
      <c r="H41" s="13"/>
      <c r="I41" s="13"/>
      <c r="J41">
        <f>IF(AND(ISNUMBER(A41),ISNUMBER(D41)),A41+D41,"")</f>
      </c>
      <c r="K41">
        <f>IF(AND(ISNUMBER(A41),ISNUMBER(E41)),A41+IF(E41&lt;=D41,E41+1,E41),"")</f>
      </c>
    </row>
    <row r="42" spans="1:11" x14ac:dyDescent="0.25">
      <c r="A42" s="10"/>
      <c r="B42" s="13"/>
      <c r="C42" s="13"/>
      <c r="D42" s="14"/>
      <c r="E42" s="14"/>
      <c r="F42" s="11"/>
      <c r="G42" s="15">
        <f>IF(AND(ISNUMBER(D42),ISNUMBER(E42)),ROUND((IF(E42&lt;=D42,E42+1,E42)-D42)*24-N(F42)/60,2),"")</f>
      </c>
      <c r="H42" s="13"/>
      <c r="I42" s="13"/>
      <c r="J42">
        <f>IF(AND(ISNUMBER(A42),ISNUMBER(D42)),A42+D42,"")</f>
      </c>
      <c r="K42">
        <f>IF(AND(ISNUMBER(A42),ISNUMBER(E42)),A42+IF(E42&lt;=D42,E42+1,E42),"")</f>
      </c>
    </row>
    <row r="43" spans="1:11" x14ac:dyDescent="0.25">
      <c r="A43" s="10"/>
      <c r="B43" s="13"/>
      <c r="C43" s="13"/>
      <c r="D43" s="14"/>
      <c r="E43" s="14"/>
      <c r="F43" s="11"/>
      <c r="G43" s="15">
        <f>IF(AND(ISNUMBER(D43),ISNUMBER(E43)),ROUND((IF(E43&lt;=D43,E43+1,E43)-D43)*24-N(F43)/60,2),"")</f>
      </c>
      <c r="H43" s="13"/>
      <c r="I43" s="13"/>
      <c r="J43">
        <f>IF(AND(ISNUMBER(A43),ISNUMBER(D43)),A43+D43,"")</f>
      </c>
      <c r="K43">
        <f>IF(AND(ISNUMBER(A43),ISNUMBER(E43)),A43+IF(E43&lt;=D43,E43+1,E43),"")</f>
      </c>
    </row>
    <row r="44" spans="1:11" x14ac:dyDescent="0.25">
      <c r="A44" s="10"/>
      <c r="B44" s="13"/>
      <c r="C44" s="13"/>
      <c r="D44" s="14"/>
      <c r="E44" s="14"/>
      <c r="F44" s="11"/>
      <c r="G44" s="15">
        <f>IF(AND(ISNUMBER(D44),ISNUMBER(E44)),ROUND((IF(E44&lt;=D44,E44+1,E44)-D44)*24-N(F44)/60,2),"")</f>
      </c>
      <c r="H44" s="13"/>
      <c r="I44" s="13"/>
      <c r="J44">
        <f>IF(AND(ISNUMBER(A44),ISNUMBER(D44)),A44+D44,"")</f>
      </c>
      <c r="K44">
        <f>IF(AND(ISNUMBER(A44),ISNUMBER(E44)),A44+IF(E44&lt;=D44,E44+1,E44),"")</f>
      </c>
    </row>
    <row r="45" spans="1:11" x14ac:dyDescent="0.25">
      <c r="A45" s="10"/>
      <c r="B45" s="13"/>
      <c r="C45" s="13"/>
      <c r="D45" s="14"/>
      <c r="E45" s="14"/>
      <c r="F45" s="11"/>
      <c r="G45" s="15">
        <f>IF(AND(ISNUMBER(D45),ISNUMBER(E45)),ROUND((IF(E45&lt;=D45,E45+1,E45)-D45)*24-N(F45)/60,2),"")</f>
      </c>
      <c r="H45" s="13"/>
      <c r="I45" s="13"/>
      <c r="J45">
        <f>IF(AND(ISNUMBER(A45),ISNUMBER(D45)),A45+D45,"")</f>
      </c>
      <c r="K45">
        <f>IF(AND(ISNUMBER(A45),ISNUMBER(E45)),A45+IF(E45&lt;=D45,E45+1,E45),"")</f>
      </c>
    </row>
    <row r="46" spans="1:11" x14ac:dyDescent="0.25">
      <c r="A46" s="10"/>
      <c r="B46" s="13"/>
      <c r="C46" s="13"/>
      <c r="D46" s="14"/>
      <c r="E46" s="14"/>
      <c r="F46" s="11"/>
      <c r="G46" s="15">
        <f>IF(AND(ISNUMBER(D46),ISNUMBER(E46)),ROUND((IF(E46&lt;=D46,E46+1,E46)-D46)*24-N(F46)/60,2),"")</f>
      </c>
      <c r="H46" s="13"/>
      <c r="I46" s="13"/>
      <c r="J46">
        <f>IF(AND(ISNUMBER(A46),ISNUMBER(D46)),A46+D46,"")</f>
      </c>
      <c r="K46">
        <f>IF(AND(ISNUMBER(A46),ISNUMBER(E46)),A46+IF(E46&lt;=D46,E46+1,E46),"")</f>
      </c>
    </row>
    <row r="47" spans="1:11" x14ac:dyDescent="0.25">
      <c r="A47" s="10"/>
      <c r="B47" s="13"/>
      <c r="C47" s="13"/>
      <c r="D47" s="14"/>
      <c r="E47" s="14"/>
      <c r="F47" s="11"/>
      <c r="G47" s="15">
        <f>IF(AND(ISNUMBER(D47),ISNUMBER(E47)),ROUND((IF(E47&lt;=D47,E47+1,E47)-D47)*24-N(F47)/60,2),"")</f>
      </c>
      <c r="H47" s="13"/>
      <c r="I47" s="13"/>
      <c r="J47">
        <f>IF(AND(ISNUMBER(A47),ISNUMBER(D47)),A47+D47,"")</f>
      </c>
      <c r="K47">
        <f>IF(AND(ISNUMBER(A47),ISNUMBER(E47)),A47+IF(E47&lt;=D47,E47+1,E47),"")</f>
      </c>
    </row>
    <row r="48" spans="1:11" x14ac:dyDescent="0.25">
      <c r="A48" s="10"/>
      <c r="B48" s="13"/>
      <c r="C48" s="13"/>
      <c r="D48" s="14"/>
      <c r="E48" s="14"/>
      <c r="F48" s="11"/>
      <c r="G48" s="15">
        <f>IF(AND(ISNUMBER(D48),ISNUMBER(E48)),ROUND((IF(E48&lt;=D48,E48+1,E48)-D48)*24-N(F48)/60,2),"")</f>
      </c>
      <c r="H48" s="13"/>
      <c r="I48" s="13"/>
      <c r="J48">
        <f>IF(AND(ISNUMBER(A48),ISNUMBER(D48)),A48+D48,"")</f>
      </c>
      <c r="K48">
        <f>IF(AND(ISNUMBER(A48),ISNUMBER(E48)),A48+IF(E48&lt;=D48,E48+1,E48),"")</f>
      </c>
    </row>
    <row r="49" spans="1:11" x14ac:dyDescent="0.25">
      <c r="A49" s="10"/>
      <c r="B49" s="13"/>
      <c r="C49" s="13"/>
      <c r="D49" s="14"/>
      <c r="E49" s="14"/>
      <c r="F49" s="11"/>
      <c r="G49" s="15">
        <f>IF(AND(ISNUMBER(D49),ISNUMBER(E49)),ROUND((IF(E49&lt;=D49,E49+1,E49)-D49)*24-N(F49)/60,2),"")</f>
      </c>
      <c r="H49" s="13"/>
      <c r="I49" s="13"/>
      <c r="J49">
        <f>IF(AND(ISNUMBER(A49),ISNUMBER(D49)),A49+D49,"")</f>
      </c>
      <c r="K49">
        <f>IF(AND(ISNUMBER(A49),ISNUMBER(E49)),A49+IF(E49&lt;=D49,E49+1,E49),"")</f>
      </c>
    </row>
    <row r="50" spans="1:11" x14ac:dyDescent="0.25">
      <c r="A50" s="10"/>
      <c r="B50" s="13"/>
      <c r="C50" s="13"/>
      <c r="D50" s="14"/>
      <c r="E50" s="14"/>
      <c r="F50" s="11"/>
      <c r="G50" s="15">
        <f>IF(AND(ISNUMBER(D50),ISNUMBER(E50)),ROUND((IF(E50&lt;=D50,E50+1,E50)-D50)*24-N(F50)/60,2),"")</f>
      </c>
      <c r="H50" s="13"/>
      <c r="I50" s="13"/>
      <c r="J50">
        <f>IF(AND(ISNUMBER(A50),ISNUMBER(D50)),A50+D50,"")</f>
      </c>
      <c r="K50">
        <f>IF(AND(ISNUMBER(A50),ISNUMBER(E50)),A50+IF(E50&lt;=D50,E50+1,E50),"")</f>
      </c>
    </row>
    <row r="51" spans="1:11" x14ac:dyDescent="0.25">
      <c r="A51" s="10"/>
      <c r="B51" s="13"/>
      <c r="C51" s="13"/>
      <c r="D51" s="14"/>
      <c r="E51" s="14"/>
      <c r="F51" s="11"/>
      <c r="G51" s="15">
        <f>IF(AND(ISNUMBER(D51),ISNUMBER(E51)),ROUND((IF(E51&lt;=D51,E51+1,E51)-D51)*24-N(F51)/60,2),"")</f>
      </c>
      <c r="H51" s="13"/>
      <c r="I51" s="13"/>
      <c r="J51">
        <f>IF(AND(ISNUMBER(A51),ISNUMBER(D51)),A51+D51,"")</f>
      </c>
      <c r="K51">
        <f>IF(AND(ISNUMBER(A51),ISNUMBER(E51)),A51+IF(E51&lt;=D51,E51+1,E51),"")</f>
      </c>
    </row>
    <row r="52" spans="1:11" x14ac:dyDescent="0.25">
      <c r="A52" s="10"/>
      <c r="B52" s="13"/>
      <c r="C52" s="13"/>
      <c r="D52" s="14"/>
      <c r="E52" s="14"/>
      <c r="F52" s="11"/>
      <c r="G52" s="15">
        <f>IF(AND(ISNUMBER(D52),ISNUMBER(E52)),ROUND((IF(E52&lt;=D52,E52+1,E52)-D52)*24-N(F52)/60,2),"")</f>
      </c>
      <c r="H52" s="13"/>
      <c r="I52" s="13"/>
      <c r="J52">
        <f>IF(AND(ISNUMBER(A52),ISNUMBER(D52)),A52+D52,"")</f>
      </c>
      <c r="K52">
        <f>IF(AND(ISNUMBER(A52),ISNUMBER(E52)),A52+IF(E52&lt;=D52,E52+1,E52),"")</f>
      </c>
    </row>
    <row r="53" spans="1:11" x14ac:dyDescent="0.25">
      <c r="A53" s="10"/>
      <c r="B53" s="13"/>
      <c r="C53" s="13"/>
      <c r="D53" s="14"/>
      <c r="E53" s="14"/>
      <c r="F53" s="11"/>
      <c r="G53" s="15">
        <f>IF(AND(ISNUMBER(D53),ISNUMBER(E53)),ROUND((IF(E53&lt;=D53,E53+1,E53)-D53)*24-N(F53)/60,2),"")</f>
      </c>
      <c r="H53" s="13"/>
      <c r="I53" s="13"/>
      <c r="J53">
        <f>IF(AND(ISNUMBER(A53),ISNUMBER(D53)),A53+D53,"")</f>
      </c>
      <c r="K53">
        <f>IF(AND(ISNUMBER(A53),ISNUMBER(E53)),A53+IF(E53&lt;=D53,E53+1,E53),"")</f>
      </c>
    </row>
    <row r="54" spans="1:11" x14ac:dyDescent="0.25">
      <c r="A54" s="10"/>
      <c r="B54" s="13"/>
      <c r="C54" s="13"/>
      <c r="D54" s="14"/>
      <c r="E54" s="14"/>
      <c r="F54" s="11"/>
      <c r="G54" s="15">
        <f>IF(AND(ISNUMBER(D54),ISNUMBER(E54)),ROUND((IF(E54&lt;=D54,E54+1,E54)-D54)*24-N(F54)/60,2),"")</f>
      </c>
      <c r="H54" s="13"/>
      <c r="I54" s="13"/>
      <c r="J54">
        <f>IF(AND(ISNUMBER(A54),ISNUMBER(D54)),A54+D54,"")</f>
      </c>
      <c r="K54">
        <f>IF(AND(ISNUMBER(A54),ISNUMBER(E54)),A54+IF(E54&lt;=D54,E54+1,E54),"")</f>
      </c>
    </row>
    <row r="55" spans="1:11" x14ac:dyDescent="0.25">
      <c r="A55" s="10"/>
      <c r="B55" s="13"/>
      <c r="C55" s="13"/>
      <c r="D55" s="14"/>
      <c r="E55" s="14"/>
      <c r="F55" s="11"/>
      <c r="G55" s="15">
        <f>IF(AND(ISNUMBER(D55),ISNUMBER(E55)),ROUND((IF(E55&lt;=D55,E55+1,E55)-D55)*24-N(F55)/60,2),"")</f>
      </c>
      <c r="H55" s="13"/>
      <c r="I55" s="13"/>
      <c r="J55">
        <f>IF(AND(ISNUMBER(A55),ISNUMBER(D55)),A55+D55,"")</f>
      </c>
      <c r="K55">
        <f>IF(AND(ISNUMBER(A55),ISNUMBER(E55)),A55+IF(E55&lt;=D55,E55+1,E55),"")</f>
      </c>
    </row>
    <row r="56" spans="1:11" x14ac:dyDescent="0.25">
      <c r="A56" s="10"/>
      <c r="B56" s="13"/>
      <c r="C56" s="13"/>
      <c r="D56" s="14"/>
      <c r="E56" s="14"/>
      <c r="F56" s="11"/>
      <c r="G56" s="15">
        <f>IF(AND(ISNUMBER(D56),ISNUMBER(E56)),ROUND((IF(E56&lt;=D56,E56+1,E56)-D56)*24-N(F56)/60,2),"")</f>
      </c>
      <c r="H56" s="13"/>
      <c r="I56" s="13"/>
      <c r="J56">
        <f>IF(AND(ISNUMBER(A56),ISNUMBER(D56)),A56+D56,"")</f>
      </c>
      <c r="K56">
        <f>IF(AND(ISNUMBER(A56),ISNUMBER(E56)),A56+IF(E56&lt;=D56,E56+1,E56),"")</f>
      </c>
    </row>
    <row r="57" spans="1:11" x14ac:dyDescent="0.25">
      <c r="A57" s="10"/>
      <c r="B57" s="13"/>
      <c r="C57" s="13"/>
      <c r="D57" s="14"/>
      <c r="E57" s="14"/>
      <c r="F57" s="11"/>
      <c r="G57" s="15">
        <f>IF(AND(ISNUMBER(D57),ISNUMBER(E57)),ROUND((IF(E57&lt;=D57,E57+1,E57)-D57)*24-N(F57)/60,2),"")</f>
      </c>
      <c r="H57" s="13"/>
      <c r="I57" s="13"/>
      <c r="J57">
        <f>IF(AND(ISNUMBER(A57),ISNUMBER(D57)),A57+D57,"")</f>
      </c>
      <c r="K57">
        <f>IF(AND(ISNUMBER(A57),ISNUMBER(E57)),A57+IF(E57&lt;=D57,E57+1,E57),"")</f>
      </c>
    </row>
    <row r="58" spans="1:11" x14ac:dyDescent="0.25">
      <c r="A58" s="10"/>
      <c r="B58" s="13"/>
      <c r="C58" s="13"/>
      <c r="D58" s="14"/>
      <c r="E58" s="14"/>
      <c r="F58" s="11"/>
      <c r="G58" s="15">
        <f>IF(AND(ISNUMBER(D58),ISNUMBER(E58)),ROUND((IF(E58&lt;=D58,E58+1,E58)-D58)*24-N(F58)/60,2),"")</f>
      </c>
      <c r="H58" s="13"/>
      <c r="I58" s="13"/>
      <c r="J58">
        <f>IF(AND(ISNUMBER(A58),ISNUMBER(D58)),A58+D58,"")</f>
      </c>
      <c r="K58">
        <f>IF(AND(ISNUMBER(A58),ISNUMBER(E58)),A58+IF(E58&lt;=D58,E58+1,E58),"")</f>
      </c>
    </row>
    <row r="59" spans="1:11" x14ac:dyDescent="0.25">
      <c r="A59" s="10"/>
      <c r="B59" s="13"/>
      <c r="C59" s="13"/>
      <c r="D59" s="14"/>
      <c r="E59" s="14"/>
      <c r="F59" s="11"/>
      <c r="G59" s="15">
        <f>IF(AND(ISNUMBER(D59),ISNUMBER(E59)),ROUND((IF(E59&lt;=D59,E59+1,E59)-D59)*24-N(F59)/60,2),"")</f>
      </c>
      <c r="H59" s="13"/>
      <c r="I59" s="13"/>
      <c r="J59">
        <f>IF(AND(ISNUMBER(A59),ISNUMBER(D59)),A59+D59,"")</f>
      </c>
      <c r="K59">
        <f>IF(AND(ISNUMBER(A59),ISNUMBER(E59)),A59+IF(E59&lt;=D59,E59+1,E59),"")</f>
      </c>
    </row>
    <row r="60" spans="1:11" x14ac:dyDescent="0.25">
      <c r="A60" s="10"/>
      <c r="B60" s="13"/>
      <c r="C60" s="13"/>
      <c r="D60" s="14"/>
      <c r="E60" s="14"/>
      <c r="F60" s="11"/>
      <c r="G60" s="15">
        <f>IF(AND(ISNUMBER(D60),ISNUMBER(E60)),ROUND((IF(E60&lt;=D60,E60+1,E60)-D60)*24-N(F60)/60,2),"")</f>
      </c>
      <c r="H60" s="13"/>
      <c r="I60" s="13"/>
      <c r="J60">
        <f>IF(AND(ISNUMBER(A60),ISNUMBER(D60)),A60+D60,"")</f>
      </c>
      <c r="K60">
        <f>IF(AND(ISNUMBER(A60),ISNUMBER(E60)),A60+IF(E60&lt;=D60,E60+1,E60),"")</f>
      </c>
    </row>
    <row r="61" spans="1:11" x14ac:dyDescent="0.25">
      <c r="A61" s="10"/>
      <c r="B61" s="13"/>
      <c r="C61" s="13"/>
      <c r="D61" s="14"/>
      <c r="E61" s="14"/>
      <c r="F61" s="11"/>
      <c r="G61" s="15">
        <f>IF(AND(ISNUMBER(D61),ISNUMBER(E61)),ROUND((IF(E61&lt;=D61,E61+1,E61)-D61)*24-N(F61)/60,2),"")</f>
      </c>
      <c r="H61" s="13"/>
      <c r="I61" s="13"/>
      <c r="J61">
        <f>IF(AND(ISNUMBER(A61),ISNUMBER(D61)),A61+D61,"")</f>
      </c>
      <c r="K61">
        <f>IF(AND(ISNUMBER(A61),ISNUMBER(E61)),A61+IF(E61&lt;=D61,E61+1,E61),"")</f>
      </c>
    </row>
    <row r="62" spans="1:11" x14ac:dyDescent="0.25">
      <c r="A62" s="10"/>
      <c r="B62" s="13"/>
      <c r="C62" s="13"/>
      <c r="D62" s="14"/>
      <c r="E62" s="14"/>
      <c r="F62" s="11"/>
      <c r="G62" s="15">
        <f>IF(AND(ISNUMBER(D62),ISNUMBER(E62)),ROUND((IF(E62&lt;=D62,E62+1,E62)-D62)*24-N(F62)/60,2),"")</f>
      </c>
      <c r="H62" s="13"/>
      <c r="I62" s="13"/>
      <c r="J62">
        <f>IF(AND(ISNUMBER(A62),ISNUMBER(D62)),A62+D62,"")</f>
      </c>
      <c r="K62">
        <f>IF(AND(ISNUMBER(A62),ISNUMBER(E62)),A62+IF(E62&lt;=D62,E62+1,E62),"")</f>
      </c>
    </row>
    <row r="63" spans="1:11" x14ac:dyDescent="0.25">
      <c r="A63" s="10"/>
      <c r="B63" s="13"/>
      <c r="C63" s="13"/>
      <c r="D63" s="14"/>
      <c r="E63" s="14"/>
      <c r="F63" s="11"/>
      <c r="G63" s="15">
        <f>IF(AND(ISNUMBER(D63),ISNUMBER(E63)),ROUND((IF(E63&lt;=D63,E63+1,E63)-D63)*24-N(F63)/60,2),"")</f>
      </c>
      <c r="H63" s="13"/>
      <c r="I63" s="13"/>
      <c r="J63">
        <f>IF(AND(ISNUMBER(A63),ISNUMBER(D63)),A63+D63,"")</f>
      </c>
      <c r="K63">
        <f>IF(AND(ISNUMBER(A63),ISNUMBER(E63)),A63+IF(E63&lt;=D63,E63+1,E63),"")</f>
      </c>
    </row>
    <row r="64" spans="1:11" x14ac:dyDescent="0.25">
      <c r="A64" s="10"/>
      <c r="B64" s="13"/>
      <c r="C64" s="13"/>
      <c r="D64" s="14"/>
      <c r="E64" s="14"/>
      <c r="F64" s="11"/>
      <c r="G64" s="15">
        <f>IF(AND(ISNUMBER(D64),ISNUMBER(E64)),ROUND((IF(E64&lt;=D64,E64+1,E64)-D64)*24-N(F64)/60,2),"")</f>
      </c>
      <c r="H64" s="13"/>
      <c r="I64" s="13"/>
      <c r="J64">
        <f>IF(AND(ISNUMBER(A64),ISNUMBER(D64)),A64+D64,"")</f>
      </c>
      <c r="K64">
        <f>IF(AND(ISNUMBER(A64),ISNUMBER(E64)),A64+IF(E64&lt;=D64,E64+1,E64),"")</f>
      </c>
    </row>
    <row r="65" spans="1:11" x14ac:dyDescent="0.25">
      <c r="A65" s="10"/>
      <c r="B65" s="13"/>
      <c r="C65" s="13"/>
      <c r="D65" s="14"/>
      <c r="E65" s="14"/>
      <c r="F65" s="11"/>
      <c r="G65" s="15">
        <f>IF(AND(ISNUMBER(D65),ISNUMBER(E65)),ROUND((IF(E65&lt;=D65,E65+1,E65)-D65)*24-N(F65)/60,2),"")</f>
      </c>
      <c r="H65" s="13"/>
      <c r="I65" s="13"/>
      <c r="J65">
        <f>IF(AND(ISNUMBER(A65),ISNUMBER(D65)),A65+D65,"")</f>
      </c>
      <c r="K65">
        <f>IF(AND(ISNUMBER(A65),ISNUMBER(E65)),A65+IF(E65&lt;=D65,E65+1,E65),"")</f>
      </c>
    </row>
    <row r="66" spans="1:11" x14ac:dyDescent="0.25">
      <c r="A66" s="10"/>
      <c r="B66" s="13"/>
      <c r="C66" s="13"/>
      <c r="D66" s="14"/>
      <c r="E66" s="14"/>
      <c r="F66" s="11"/>
      <c r="G66" s="15">
        <f>IF(AND(ISNUMBER(D66),ISNUMBER(E66)),ROUND((IF(E66&lt;=D66,E66+1,E66)-D66)*24-N(F66)/60,2),"")</f>
      </c>
      <c r="H66" s="13"/>
      <c r="I66" s="13"/>
      <c r="J66">
        <f>IF(AND(ISNUMBER(A66),ISNUMBER(D66)),A66+D66,"")</f>
      </c>
      <c r="K66">
        <f>IF(AND(ISNUMBER(A66),ISNUMBER(E66)),A66+IF(E66&lt;=D66,E66+1,E66),"")</f>
      </c>
    </row>
    <row r="67" spans="1:11" x14ac:dyDescent="0.25">
      <c r="A67" s="10"/>
      <c r="B67" s="13"/>
      <c r="C67" s="13"/>
      <c r="D67" s="14"/>
      <c r="E67" s="14"/>
      <c r="F67" s="11"/>
      <c r="G67" s="15">
        <f>IF(AND(ISNUMBER(D67),ISNUMBER(E67)),ROUND((IF(E67&lt;=D67,E67+1,E67)-D67)*24-N(F67)/60,2),"")</f>
      </c>
      <c r="H67" s="13"/>
      <c r="I67" s="13"/>
      <c r="J67">
        <f>IF(AND(ISNUMBER(A67),ISNUMBER(D67)),A67+D67,"")</f>
      </c>
      <c r="K67">
        <f>IF(AND(ISNUMBER(A67),ISNUMBER(E67)),A67+IF(E67&lt;=D67,E67+1,E67),"")</f>
      </c>
    </row>
    <row r="68" spans="1:11" x14ac:dyDescent="0.25">
      <c r="A68" s="10"/>
      <c r="B68" s="13"/>
      <c r="C68" s="13"/>
      <c r="D68" s="14"/>
      <c r="E68" s="14"/>
      <c r="F68" s="11"/>
      <c r="G68" s="15">
        <f>IF(AND(ISNUMBER(D68),ISNUMBER(E68)),ROUND((IF(E68&lt;=D68,E68+1,E68)-D68)*24-N(F68)/60,2),"")</f>
      </c>
      <c r="H68" s="13"/>
      <c r="I68" s="13"/>
      <c r="J68">
        <f>IF(AND(ISNUMBER(A68),ISNUMBER(D68)),A68+D68,"")</f>
      </c>
      <c r="K68">
        <f>IF(AND(ISNUMBER(A68),ISNUMBER(E68)),A68+IF(E68&lt;=D68,E68+1,E68),"")</f>
      </c>
    </row>
    <row r="69" spans="1:11" x14ac:dyDescent="0.25">
      <c r="A69" s="10"/>
      <c r="B69" s="13"/>
      <c r="C69" s="13"/>
      <c r="D69" s="14"/>
      <c r="E69" s="14"/>
      <c r="F69" s="11"/>
      <c r="G69" s="15">
        <f>IF(AND(ISNUMBER(D69),ISNUMBER(E69)),ROUND((IF(E69&lt;=D69,E69+1,E69)-D69)*24-N(F69)/60,2),"")</f>
      </c>
      <c r="H69" s="13"/>
      <c r="I69" s="13"/>
      <c r="J69">
        <f>IF(AND(ISNUMBER(A69),ISNUMBER(D69)),A69+D69,"")</f>
      </c>
      <c r="K69">
        <f>IF(AND(ISNUMBER(A69),ISNUMBER(E69)),A69+IF(E69&lt;=D69,E69+1,E69),"")</f>
      </c>
    </row>
    <row r="70" spans="1:11" x14ac:dyDescent="0.25">
      <c r="A70" s="10"/>
      <c r="B70" s="13"/>
      <c r="C70" s="13"/>
      <c r="D70" s="14"/>
      <c r="E70" s="14"/>
      <c r="F70" s="11"/>
      <c r="G70" s="15">
        <f>IF(AND(ISNUMBER(D70),ISNUMBER(E70)),ROUND((IF(E70&lt;=D70,E70+1,E70)-D70)*24-N(F70)/60,2),"")</f>
      </c>
      <c r="H70" s="13"/>
      <c r="I70" s="13"/>
      <c r="J70">
        <f>IF(AND(ISNUMBER(A70),ISNUMBER(D70)),A70+D70,"")</f>
      </c>
      <c r="K70">
        <f>IF(AND(ISNUMBER(A70),ISNUMBER(E70)),A70+IF(E70&lt;=D70,E70+1,E70),"")</f>
      </c>
    </row>
    <row r="71" spans="1:11" x14ac:dyDescent="0.25">
      <c r="A71" s="10"/>
      <c r="B71" s="13"/>
      <c r="C71" s="13"/>
      <c r="D71" s="14"/>
      <c r="E71" s="14"/>
      <c r="F71" s="11"/>
      <c r="G71" s="15">
        <f>IF(AND(ISNUMBER(D71),ISNUMBER(E71)),ROUND((IF(E71&lt;=D71,E71+1,E71)-D71)*24-N(F71)/60,2),"")</f>
      </c>
      <c r="H71" s="13"/>
      <c r="I71" s="13"/>
      <c r="J71">
        <f>IF(AND(ISNUMBER(A71),ISNUMBER(D71)),A71+D71,"")</f>
      </c>
      <c r="K71">
        <f>IF(AND(ISNUMBER(A71),ISNUMBER(E71)),A71+IF(E71&lt;=D71,E71+1,E71),"")</f>
      </c>
    </row>
    <row r="72" spans="1:11" x14ac:dyDescent="0.25">
      <c r="A72" s="10"/>
      <c r="B72" s="13"/>
      <c r="C72" s="13"/>
      <c r="D72" s="14"/>
      <c r="E72" s="14"/>
      <c r="F72" s="11"/>
      <c r="G72" s="15">
        <f>IF(AND(ISNUMBER(D72),ISNUMBER(E72)),ROUND((IF(E72&lt;=D72,E72+1,E72)-D72)*24-N(F72)/60,2),"")</f>
      </c>
      <c r="H72" s="13"/>
      <c r="I72" s="13"/>
      <c r="J72">
        <f>IF(AND(ISNUMBER(A72),ISNUMBER(D72)),A72+D72,"")</f>
      </c>
      <c r="K72">
        <f>IF(AND(ISNUMBER(A72),ISNUMBER(E72)),A72+IF(E72&lt;=D72,E72+1,E72),"")</f>
      </c>
    </row>
    <row r="73" spans="1:11" x14ac:dyDescent="0.25">
      <c r="A73" s="10"/>
      <c r="B73" s="13"/>
      <c r="C73" s="13"/>
      <c r="D73" s="14"/>
      <c r="E73" s="14"/>
      <c r="F73" s="11"/>
      <c r="G73" s="15">
        <f>IF(AND(ISNUMBER(D73),ISNUMBER(E73)),ROUND((IF(E73&lt;=D73,E73+1,E73)-D73)*24-N(F73)/60,2),"")</f>
      </c>
      <c r="H73" s="13"/>
      <c r="I73" s="13"/>
      <c r="J73">
        <f>IF(AND(ISNUMBER(A73),ISNUMBER(D73)),A73+D73,"")</f>
      </c>
      <c r="K73">
        <f>IF(AND(ISNUMBER(A73),ISNUMBER(E73)),A73+IF(E73&lt;=D73,E73+1,E73),"")</f>
      </c>
    </row>
    <row r="74" spans="1:11" x14ac:dyDescent="0.25">
      <c r="A74" s="10"/>
      <c r="B74" s="13"/>
      <c r="C74" s="13"/>
      <c r="D74" s="14"/>
      <c r="E74" s="14"/>
      <c r="F74" s="11"/>
      <c r="G74" s="15">
        <f>IF(AND(ISNUMBER(D74),ISNUMBER(E74)),ROUND((IF(E74&lt;=D74,E74+1,E74)-D74)*24-N(F74)/60,2),"")</f>
      </c>
      <c r="H74" s="13"/>
      <c r="I74" s="13"/>
      <c r="J74">
        <f>IF(AND(ISNUMBER(A74),ISNUMBER(D74)),A74+D74,"")</f>
      </c>
      <c r="K74">
        <f>IF(AND(ISNUMBER(A74),ISNUMBER(E74)),A74+IF(E74&lt;=D74,E74+1,E74),"")</f>
      </c>
    </row>
    <row r="75" spans="1:11" x14ac:dyDescent="0.25">
      <c r="A75" s="10"/>
      <c r="B75" s="13"/>
      <c r="C75" s="13"/>
      <c r="D75" s="14"/>
      <c r="E75" s="14"/>
      <c r="F75" s="11"/>
      <c r="G75" s="15">
        <f>IF(AND(ISNUMBER(D75),ISNUMBER(E75)),ROUND((IF(E75&lt;=D75,E75+1,E75)-D75)*24-N(F75)/60,2),"")</f>
      </c>
      <c r="H75" s="13"/>
      <c r="I75" s="13"/>
      <c r="J75">
        <f>IF(AND(ISNUMBER(A75),ISNUMBER(D75)),A75+D75,"")</f>
      </c>
      <c r="K75">
        <f>IF(AND(ISNUMBER(A75),ISNUMBER(E75)),A75+IF(E75&lt;=D75,E75+1,E75),"")</f>
      </c>
    </row>
    <row r="76" spans="1:11" x14ac:dyDescent="0.25">
      <c r="A76" s="10"/>
      <c r="B76" s="13"/>
      <c r="C76" s="13"/>
      <c r="D76" s="14"/>
      <c r="E76" s="14"/>
      <c r="F76" s="11"/>
      <c r="G76" s="15">
        <f>IF(AND(ISNUMBER(D76),ISNUMBER(E76)),ROUND((IF(E76&lt;=D76,E76+1,E76)-D76)*24-N(F76)/60,2),"")</f>
      </c>
      <c r="H76" s="13"/>
      <c r="I76" s="13"/>
      <c r="J76">
        <f>IF(AND(ISNUMBER(A76),ISNUMBER(D76)),A76+D76,"")</f>
      </c>
      <c r="K76">
        <f>IF(AND(ISNUMBER(A76),ISNUMBER(E76)),A76+IF(E76&lt;=D76,E76+1,E76),"")</f>
      </c>
    </row>
    <row r="77" spans="1:11" x14ac:dyDescent="0.25">
      <c r="A77" s="10"/>
      <c r="B77" s="13"/>
      <c r="C77" s="13"/>
      <c r="D77" s="14"/>
      <c r="E77" s="14"/>
      <c r="F77" s="11"/>
      <c r="G77" s="15">
        <f>IF(AND(ISNUMBER(D77),ISNUMBER(E77)),ROUND((IF(E77&lt;=D77,E77+1,E77)-D77)*24-N(F77)/60,2),"")</f>
      </c>
      <c r="H77" s="13"/>
      <c r="I77" s="13"/>
      <c r="J77">
        <f>IF(AND(ISNUMBER(A77),ISNUMBER(D77)),A77+D77,"")</f>
      </c>
      <c r="K77">
        <f>IF(AND(ISNUMBER(A77),ISNUMBER(E77)),A77+IF(E77&lt;=D77,E77+1,E77),"")</f>
      </c>
    </row>
    <row r="78" spans="1:11" x14ac:dyDescent="0.25">
      <c r="A78" s="10"/>
      <c r="B78" s="13"/>
      <c r="C78" s="13"/>
      <c r="D78" s="14"/>
      <c r="E78" s="14"/>
      <c r="F78" s="11"/>
      <c r="G78" s="15">
        <f>IF(AND(ISNUMBER(D78),ISNUMBER(E78)),ROUND((IF(E78&lt;=D78,E78+1,E78)-D78)*24-N(F78)/60,2),"")</f>
      </c>
      <c r="H78" s="13"/>
      <c r="I78" s="13"/>
      <c r="J78">
        <f>IF(AND(ISNUMBER(A78),ISNUMBER(D78)),A78+D78,"")</f>
      </c>
      <c r="K78">
        <f>IF(AND(ISNUMBER(A78),ISNUMBER(E78)),A78+IF(E78&lt;=D78,E78+1,E78),"")</f>
      </c>
    </row>
    <row r="79" spans="1:11" x14ac:dyDescent="0.25">
      <c r="A79" s="10"/>
      <c r="B79" s="13"/>
      <c r="C79" s="13"/>
      <c r="D79" s="14"/>
      <c r="E79" s="14"/>
      <c r="F79" s="11"/>
      <c r="G79" s="15">
        <f>IF(AND(ISNUMBER(D79),ISNUMBER(E79)),ROUND((IF(E79&lt;=D79,E79+1,E79)-D79)*24-N(F79)/60,2),"")</f>
      </c>
      <c r="H79" s="13"/>
      <c r="I79" s="13"/>
      <c r="J79">
        <f>IF(AND(ISNUMBER(A79),ISNUMBER(D79)),A79+D79,"")</f>
      </c>
      <c r="K79">
        <f>IF(AND(ISNUMBER(A79),ISNUMBER(E79)),A79+IF(E79&lt;=D79,E79+1,E79),"")</f>
      </c>
    </row>
    <row r="80" spans="1:11" x14ac:dyDescent="0.25">
      <c r="A80" s="10"/>
      <c r="B80" s="13"/>
      <c r="C80" s="13"/>
      <c r="D80" s="14"/>
      <c r="E80" s="14"/>
      <c r="F80" s="11"/>
      <c r="G80" s="15">
        <f>IF(AND(ISNUMBER(D80),ISNUMBER(E80)),ROUND((IF(E80&lt;=D80,E80+1,E80)-D80)*24-N(F80)/60,2),"")</f>
      </c>
      <c r="H80" s="13"/>
      <c r="I80" s="13"/>
      <c r="J80">
        <f>IF(AND(ISNUMBER(A80),ISNUMBER(D80)),A80+D80,"")</f>
      </c>
      <c r="K80">
        <f>IF(AND(ISNUMBER(A80),ISNUMBER(E80)),A80+IF(E80&lt;=D80,E80+1,E80),"")</f>
      </c>
    </row>
    <row r="81" spans="1:11" x14ac:dyDescent="0.25">
      <c r="A81" s="10"/>
      <c r="B81" s="13"/>
      <c r="C81" s="13"/>
      <c r="D81" s="14"/>
      <c r="E81" s="14"/>
      <c r="F81" s="11"/>
      <c r="G81" s="15">
        <f>IF(AND(ISNUMBER(D81),ISNUMBER(E81)),ROUND((IF(E81&lt;=D81,E81+1,E81)-D81)*24-N(F81)/60,2),"")</f>
      </c>
      <c r="H81" s="13"/>
      <c r="I81" s="13"/>
      <c r="J81">
        <f>IF(AND(ISNUMBER(A81),ISNUMBER(D81)),A81+D81,"")</f>
      </c>
      <c r="K81">
        <f>IF(AND(ISNUMBER(A81),ISNUMBER(E81)),A81+IF(E81&lt;=D81,E81+1,E81),"")</f>
      </c>
    </row>
    <row r="82" spans="1:11" x14ac:dyDescent="0.25">
      <c r="A82" s="10"/>
      <c r="B82" s="13"/>
      <c r="C82" s="13"/>
      <c r="D82" s="14"/>
      <c r="E82" s="14"/>
      <c r="F82" s="11"/>
      <c r="G82" s="15">
        <f>IF(AND(ISNUMBER(D82),ISNUMBER(E82)),ROUND((IF(E82&lt;=D82,E82+1,E82)-D82)*24-N(F82)/60,2),"")</f>
      </c>
      <c r="H82" s="13"/>
      <c r="I82" s="13"/>
      <c r="J82">
        <f>IF(AND(ISNUMBER(A82),ISNUMBER(D82)),A82+D82,"")</f>
      </c>
      <c r="K82">
        <f>IF(AND(ISNUMBER(A82),ISNUMBER(E82)),A82+IF(E82&lt;=D82,E82+1,E82),"")</f>
      </c>
    </row>
    <row r="83" spans="1:11" x14ac:dyDescent="0.25">
      <c r="A83" s="10"/>
      <c r="B83" s="13"/>
      <c r="C83" s="13"/>
      <c r="D83" s="14"/>
      <c r="E83" s="14"/>
      <c r="F83" s="11"/>
      <c r="G83" s="15">
        <f>IF(AND(ISNUMBER(D83),ISNUMBER(E83)),ROUND((IF(E83&lt;=D83,E83+1,E83)-D83)*24-N(F83)/60,2),"")</f>
      </c>
      <c r="H83" s="13"/>
      <c r="I83" s="13"/>
      <c r="J83">
        <f>IF(AND(ISNUMBER(A83),ISNUMBER(D83)),A83+D83,"")</f>
      </c>
      <c r="K83">
        <f>IF(AND(ISNUMBER(A83),ISNUMBER(E83)),A83+IF(E83&lt;=D83,E83+1,E83),"")</f>
      </c>
    </row>
    <row r="84" spans="1:11" x14ac:dyDescent="0.25">
      <c r="A84" s="10"/>
      <c r="B84" s="13"/>
      <c r="C84" s="13"/>
      <c r="D84" s="14"/>
      <c r="E84" s="14"/>
      <c r="F84" s="11"/>
      <c r="G84" s="15">
        <f>IF(AND(ISNUMBER(D84),ISNUMBER(E84)),ROUND((IF(E84&lt;=D84,E84+1,E84)-D84)*24-N(F84)/60,2),"")</f>
      </c>
      <c r="H84" s="13"/>
      <c r="I84" s="13"/>
      <c r="J84">
        <f>IF(AND(ISNUMBER(A84),ISNUMBER(D84)),A84+D84,"")</f>
      </c>
      <c r="K84">
        <f>IF(AND(ISNUMBER(A84),ISNUMBER(E84)),A84+IF(E84&lt;=D84,E84+1,E84),"")</f>
      </c>
    </row>
    <row r="85" spans="1:11" x14ac:dyDescent="0.25">
      <c r="A85" s="10"/>
      <c r="B85" s="13"/>
      <c r="C85" s="13"/>
      <c r="D85" s="14"/>
      <c r="E85" s="14"/>
      <c r="F85" s="11"/>
      <c r="G85" s="15">
        <f>IF(AND(ISNUMBER(D85),ISNUMBER(E85)),ROUND((IF(E85&lt;=D85,E85+1,E85)-D85)*24-N(F85)/60,2),"")</f>
      </c>
      <c r="H85" s="13"/>
      <c r="I85" s="13"/>
      <c r="J85">
        <f>IF(AND(ISNUMBER(A85),ISNUMBER(D85)),A85+D85,"")</f>
      </c>
      <c r="K85">
        <f>IF(AND(ISNUMBER(A85),ISNUMBER(E85)),A85+IF(E85&lt;=D85,E85+1,E85),"")</f>
      </c>
    </row>
    <row r="86" spans="1:11" x14ac:dyDescent="0.25">
      <c r="A86" s="10"/>
      <c r="B86" s="13"/>
      <c r="C86" s="13"/>
      <c r="D86" s="14"/>
      <c r="E86" s="14"/>
      <c r="F86" s="11"/>
      <c r="G86" s="15">
        <f>IF(AND(ISNUMBER(D86),ISNUMBER(E86)),ROUND((IF(E86&lt;=D86,E86+1,E86)-D86)*24-N(F86)/60,2),"")</f>
      </c>
      <c r="H86" s="13"/>
      <c r="I86" s="13"/>
      <c r="J86">
        <f>IF(AND(ISNUMBER(A86),ISNUMBER(D86)),A86+D86,"")</f>
      </c>
      <c r="K86">
        <f>IF(AND(ISNUMBER(A86),ISNUMBER(E86)),A86+IF(E86&lt;=D86,E86+1,E86),"")</f>
      </c>
    </row>
    <row r="87" spans="1:11" x14ac:dyDescent="0.25">
      <c r="A87" s="10"/>
      <c r="B87" s="13"/>
      <c r="C87" s="13"/>
      <c r="D87" s="14"/>
      <c r="E87" s="14"/>
      <c r="F87" s="11"/>
      <c r="G87" s="15">
        <f>IF(AND(ISNUMBER(D87),ISNUMBER(E87)),ROUND((IF(E87&lt;=D87,E87+1,E87)-D87)*24-N(F87)/60,2),"")</f>
      </c>
      <c r="H87" s="13"/>
      <c r="I87" s="13"/>
      <c r="J87">
        <f>IF(AND(ISNUMBER(A87),ISNUMBER(D87)),A87+D87,"")</f>
      </c>
      <c r="K87">
        <f>IF(AND(ISNUMBER(A87),ISNUMBER(E87)),A87+IF(E87&lt;=D87,E87+1,E87),"")</f>
      </c>
    </row>
    <row r="88" spans="1:7" x14ac:dyDescent="0.25">
      <c r="A88" s="16" t="s">
        <v>44</v>
      </c>
      <c r="G88" s="15">
        <f>SUM(G8:G87)</f>
      </c>
    </row>
    <row r="90" ht="28" customHeight="1" spans="1:9" x14ac:dyDescent="0.25">
      <c r="A90" s="17" t="s">
        <v>45</v>
      </c>
      <c r="B90" s="17"/>
      <c r="C90" s="17"/>
      <c r="D90" s="17"/>
      <c r="E90" s="17"/>
      <c r="F90" s="17"/>
      <c r="G90" s="17"/>
      <c r="H90" s="17"/>
      <c r="I90" s="17"/>
    </row>
    <row r="92" spans="1:1" x14ac:dyDescent="0.25">
      <c r="A92" s="6" t="s">
        <v>19</v>
      </c>
    </row>
  </sheetData>
  <mergeCells count="6">
    <mergeCell ref="A2:I2"/>
    <mergeCell ref="A3:I3"/>
    <mergeCell ref="B5:C5"/>
    <mergeCell ref="D5:E5"/>
    <mergeCell ref="G5:H5"/>
    <mergeCell ref="A90:I90"/>
  </mergeCells>
  <dataValidations count="4">
    <dataValidation type="list" allowBlank="1" sqref="C10:C87">
      <formula1>"Drive,Job,Emergency,Workshop"</formula1>
    </dataValidation>
    <dataValidation type="list" allowBlank="1" sqref="C8:C87">
      <formula1>"Drive,Job,Emergency,Workshop"</formula1>
    </dataValidation>
    <dataValidation type="list" allowBlank="1" sqref="H10:H87">
      <formula1>"yes,no"</formula1>
    </dataValidation>
    <dataValidation type="list" allowBlank="1" sqref="H8:H87">
      <formula1>"yes,no"</formula1>
    </dataValidation>
  </dataValidations>
  <pageMargins left="0.7" right="0.7" top="0.75" bottom="0.75" header="0.3" footer="0.3"/>
  <pageSetup paperSize="9" orientation="landscape" horizontalDpi="4294967295" verticalDpi="4294967295" scale="100" fitToWidth="1" fitToHeight="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6ECE7"/>
    <pageSetUpPr fitToPage="1"/>
  </sheetPr>
  <dimension ref="A1:J42"/>
  <sheetViews>
    <sheetView workbookViewId="0">
      <pane ySplit="5" topLeftCell="A6" activePane="bottomLeft" state="frozen"/>
      <selection pane="bottomLeft"/>
    </sheetView>
  </sheetViews>
  <sheetFormatPr defaultRowHeight="15" outlineLevelRow="0" outlineLevelCol="0" x14ac:dyDescent="55"/>
  <cols>
    <col min="1" max="1" width="11" customWidth="1"/>
    <col min="2" max="2" width="6" customWidth="1"/>
    <col min="3" max="3" width="13" customWidth="1"/>
    <col min="4" max="4" width="11" customWidth="1"/>
    <col min="5" max="6" width="13" customWidth="1"/>
    <col min="7" max="7" width="15" customWidth="1"/>
    <col min="8" max="8" width="13" customWidth="1"/>
    <col min="9" max="9" width="11" customWidth="1"/>
    <col min="10" max="10" width="12" customWidth="1"/>
  </cols>
  <sheetData>
    <row r="1" ht="24" customHeight="1" x14ac:dyDescent="0.25"/>
    <row r="2" ht="24" customHeight="1" spans="1:10" x14ac:dyDescent="0.25">
      <c r="A2" s="7" t="s">
        <v>46</v>
      </c>
      <c r="B2" s="7"/>
      <c r="C2" s="7"/>
      <c r="D2" s="7"/>
      <c r="E2" s="7"/>
      <c r="F2" s="7"/>
      <c r="G2" s="7"/>
      <c r="H2" s="7"/>
      <c r="I2" s="7"/>
      <c r="J2" s="7"/>
    </row>
    <row r="3" ht="16" customHeight="1" spans="1:10" x14ac:dyDescent="0.25">
      <c r="A3" s="2" t="s">
        <v>47</v>
      </c>
      <c r="B3" s="2"/>
      <c r="C3" s="2"/>
      <c r="D3" s="2"/>
      <c r="E3" s="2"/>
      <c r="F3" s="2"/>
      <c r="G3" s="2"/>
      <c r="H3" s="2"/>
      <c r="I3" s="2"/>
      <c r="J3" s="2"/>
    </row>
    <row r="5" ht="30" customHeight="1" spans="1:10" x14ac:dyDescent="0.25">
      <c r="A5" s="12" t="s">
        <v>25</v>
      </c>
      <c r="B5" s="12" t="s">
        <v>48</v>
      </c>
      <c r="C5" s="12" t="s">
        <v>49</v>
      </c>
      <c r="D5" s="12" t="s">
        <v>50</v>
      </c>
      <c r="E5" s="12" t="s">
        <v>51</v>
      </c>
      <c r="F5" s="12" t="s">
        <v>52</v>
      </c>
      <c r="G5" s="12" t="s">
        <v>53</v>
      </c>
      <c r="H5" s="12" t="s">
        <v>54</v>
      </c>
      <c r="I5" s="12" t="s">
        <v>55</v>
      </c>
      <c r="J5" s="12" t="s">
        <v>56</v>
      </c>
    </row>
    <row r="6" spans="1:10" x14ac:dyDescent="0.25">
      <c r="A6" s="18">
        <f>IF(MONTH(Times!$F$5+0)=MONTH(Times!$F$5),Times!$F$5+0,"")</f>
      </c>
      <c r="B6" s="19">
        <f>IF(A6="","",A6)</f>
      </c>
      <c r="C6" s="15">
        <f>IF(A6="","",IF(COUNTIF(Times!$A$8:$A$87,A6)&gt;0,SUMIF(Times!$A$8:$A$87,A6,Times!$G$8:$G$87),""))</f>
      </c>
      <c r="D6" s="20">
        <f>IF(A6="","",IF(COUNTIF(Times!$A$8:$A$87,A6)&gt;0,IF(C6=0,0,MAX(SUMIF(Times!$A$8:$A$87,A6,Times!$F$8:$F$87),ROUND((MAXIFS(Times!$K$8:$K$87,Times!$A$8:$A$87,A6)-MINIFS(Times!$J$8:$J$87,Times!$A$8:$A$87,A6))*1440-C6*60,0))),""))</f>
      </c>
      <c r="E6" s="21">
        <f>IF(A6="","",IF(COUNTIF(Times!$A$8:$A$87,A6)&gt;0,MINIFS(Times!$J$8:$J$87,Times!$A$8:$A$87,A6),""))</f>
      </c>
      <c r="F6" s="22">
        <f>IF(A6="","",IF(COUNTIF(Times!$A$8:$A$87,A6)&gt;0,MAXIFS(Times!$K$8:$K$87,Times!$A$8:$A$87,A6),""))</f>
      </c>
      <c r="G6" s="15">
        <f>IF(AND(ISNUMBER(F6),ISNUMBER(E7)),ROUND((E7-F6)*24,2),"")</f>
      </c>
      <c r="H6" s="23">
        <f>IF(AND(ISNUMBER(C6),C6&gt;10),"over 10 h","")</f>
      </c>
      <c r="I6" s="23">
        <f>IF(AND(ISNUMBER(C6),OR(AND(C6&gt;9,D6&lt;45),AND(C6&gt;6,D6&lt;30))),"too short","")</f>
      </c>
      <c r="J6" s="23">
        <f>IF(AND(ISNUMBER(G6),G6&lt;Times!$I$5),"too short","")</f>
      </c>
    </row>
    <row r="7" spans="1:10" x14ac:dyDescent="0.25">
      <c r="A7" s="18">
        <f>IF(MONTH(Times!$F$5+1)=MONTH(Times!$F$5),Times!$F$5+1,"")</f>
      </c>
      <c r="B7" s="19">
        <f>IF(A7="","",A7)</f>
      </c>
      <c r="C7" s="15">
        <f>IF(A7="","",IF(COUNTIF(Times!$A$8:$A$87,A7)&gt;0,SUMIF(Times!$A$8:$A$87,A7,Times!$G$8:$G$87),""))</f>
      </c>
      <c r="D7" s="20">
        <f>IF(A7="","",IF(COUNTIF(Times!$A$8:$A$87,A7)&gt;0,IF(C7=0,0,MAX(SUMIF(Times!$A$8:$A$87,A7,Times!$F$8:$F$87),ROUND((MAXIFS(Times!$K$8:$K$87,Times!$A$8:$A$87,A7)-MINIFS(Times!$J$8:$J$87,Times!$A$8:$A$87,A7))*1440-C7*60,0))),""))</f>
      </c>
      <c r="E7" s="21">
        <f>IF(A7="","",IF(COUNTIF(Times!$A$8:$A$87,A7)&gt;0,MINIFS(Times!$J$8:$J$87,Times!$A$8:$A$87,A7),""))</f>
      </c>
      <c r="F7" s="22">
        <f>IF(A7="","",IF(COUNTIF(Times!$A$8:$A$87,A7)&gt;0,MAXIFS(Times!$K$8:$K$87,Times!$A$8:$A$87,A7),""))</f>
      </c>
      <c r="G7" s="15">
        <f>IF(AND(ISNUMBER(F7),ISNUMBER(E8)),ROUND((E8-F7)*24,2),"")</f>
      </c>
      <c r="H7" s="23">
        <f>IF(AND(ISNUMBER(C7),C7&gt;10),"over 10 h","")</f>
      </c>
      <c r="I7" s="23">
        <f>IF(AND(ISNUMBER(C7),OR(AND(C7&gt;9,D7&lt;45),AND(C7&gt;6,D7&lt;30))),"too short","")</f>
      </c>
      <c r="J7" s="23">
        <f>IF(AND(ISNUMBER(G7),G7&lt;Times!$I$5),"too short","")</f>
      </c>
    </row>
    <row r="8" spans="1:10" x14ac:dyDescent="0.25">
      <c r="A8" s="18">
        <f>IF(MONTH(Times!$F$5+2)=MONTH(Times!$F$5),Times!$F$5+2,"")</f>
      </c>
      <c r="B8" s="19">
        <f>IF(A8="","",A8)</f>
      </c>
      <c r="C8" s="15">
        <f>IF(A8="","",IF(COUNTIF(Times!$A$8:$A$87,A8)&gt;0,SUMIF(Times!$A$8:$A$87,A8,Times!$G$8:$G$87),""))</f>
      </c>
      <c r="D8" s="20">
        <f>IF(A8="","",IF(COUNTIF(Times!$A$8:$A$87,A8)&gt;0,IF(C8=0,0,MAX(SUMIF(Times!$A$8:$A$87,A8,Times!$F$8:$F$87),ROUND((MAXIFS(Times!$K$8:$K$87,Times!$A$8:$A$87,A8)-MINIFS(Times!$J$8:$J$87,Times!$A$8:$A$87,A8))*1440-C8*60,0))),""))</f>
      </c>
      <c r="E8" s="21">
        <f>IF(A8="","",IF(COUNTIF(Times!$A$8:$A$87,A8)&gt;0,MINIFS(Times!$J$8:$J$87,Times!$A$8:$A$87,A8),""))</f>
      </c>
      <c r="F8" s="22">
        <f>IF(A8="","",IF(COUNTIF(Times!$A$8:$A$87,A8)&gt;0,MAXIFS(Times!$K$8:$K$87,Times!$A$8:$A$87,A8),""))</f>
      </c>
      <c r="G8" s="15">
        <f>IF(AND(ISNUMBER(F8),ISNUMBER(E9)),ROUND((E9-F8)*24,2),"")</f>
      </c>
      <c r="H8" s="23">
        <f>IF(AND(ISNUMBER(C8),C8&gt;10),"over 10 h","")</f>
      </c>
      <c r="I8" s="23">
        <f>IF(AND(ISNUMBER(C8),OR(AND(C8&gt;9,D8&lt;45),AND(C8&gt;6,D8&lt;30))),"too short","")</f>
      </c>
      <c r="J8" s="23">
        <f>IF(AND(ISNUMBER(G8),G8&lt;Times!$I$5),"too short","")</f>
      </c>
    </row>
    <row r="9" spans="1:10" x14ac:dyDescent="0.25">
      <c r="A9" s="18">
        <f>IF(MONTH(Times!$F$5+3)=MONTH(Times!$F$5),Times!$F$5+3,"")</f>
      </c>
      <c r="B9" s="19">
        <f>IF(A9="","",A9)</f>
      </c>
      <c r="C9" s="15">
        <f>IF(A9="","",IF(COUNTIF(Times!$A$8:$A$87,A9)&gt;0,SUMIF(Times!$A$8:$A$87,A9,Times!$G$8:$G$87),""))</f>
      </c>
      <c r="D9" s="20">
        <f>IF(A9="","",IF(COUNTIF(Times!$A$8:$A$87,A9)&gt;0,IF(C9=0,0,MAX(SUMIF(Times!$A$8:$A$87,A9,Times!$F$8:$F$87),ROUND((MAXIFS(Times!$K$8:$K$87,Times!$A$8:$A$87,A9)-MINIFS(Times!$J$8:$J$87,Times!$A$8:$A$87,A9))*1440-C9*60,0))),""))</f>
      </c>
      <c r="E9" s="21">
        <f>IF(A9="","",IF(COUNTIF(Times!$A$8:$A$87,A9)&gt;0,MINIFS(Times!$J$8:$J$87,Times!$A$8:$A$87,A9),""))</f>
      </c>
      <c r="F9" s="22">
        <f>IF(A9="","",IF(COUNTIF(Times!$A$8:$A$87,A9)&gt;0,MAXIFS(Times!$K$8:$K$87,Times!$A$8:$A$87,A9),""))</f>
      </c>
      <c r="G9" s="15">
        <f>IF(AND(ISNUMBER(F9),ISNUMBER(E10)),ROUND((E10-F9)*24,2),"")</f>
      </c>
      <c r="H9" s="23">
        <f>IF(AND(ISNUMBER(C9),C9&gt;10),"over 10 h","")</f>
      </c>
      <c r="I9" s="23">
        <f>IF(AND(ISNUMBER(C9),OR(AND(C9&gt;9,D9&lt;45),AND(C9&gt;6,D9&lt;30))),"too short","")</f>
      </c>
      <c r="J9" s="23">
        <f>IF(AND(ISNUMBER(G9),G9&lt;Times!$I$5),"too short","")</f>
      </c>
    </row>
    <row r="10" spans="1:10" x14ac:dyDescent="0.25">
      <c r="A10" s="18">
        <f>IF(MONTH(Times!$F$5+4)=MONTH(Times!$F$5),Times!$F$5+4,"")</f>
      </c>
      <c r="B10" s="19">
        <f>IF(A10="","",A10)</f>
      </c>
      <c r="C10" s="15">
        <f>IF(A10="","",IF(COUNTIF(Times!$A$8:$A$87,A10)&gt;0,SUMIF(Times!$A$8:$A$87,A10,Times!$G$8:$G$87),""))</f>
      </c>
      <c r="D10" s="20">
        <f>IF(A10="","",IF(COUNTIF(Times!$A$8:$A$87,A10)&gt;0,IF(C10=0,0,MAX(SUMIF(Times!$A$8:$A$87,A10,Times!$F$8:$F$87),ROUND((MAXIFS(Times!$K$8:$K$87,Times!$A$8:$A$87,A10)-MINIFS(Times!$J$8:$J$87,Times!$A$8:$A$87,A10))*1440-C10*60,0))),""))</f>
      </c>
      <c r="E10" s="21">
        <f>IF(A10="","",IF(COUNTIF(Times!$A$8:$A$87,A10)&gt;0,MINIFS(Times!$J$8:$J$87,Times!$A$8:$A$87,A10),""))</f>
      </c>
      <c r="F10" s="22">
        <f>IF(A10="","",IF(COUNTIF(Times!$A$8:$A$87,A10)&gt;0,MAXIFS(Times!$K$8:$K$87,Times!$A$8:$A$87,A10),""))</f>
      </c>
      <c r="G10" s="15">
        <f>IF(AND(ISNUMBER(F10),ISNUMBER(E11)),ROUND((E11-F10)*24,2),"")</f>
      </c>
      <c r="H10" s="23">
        <f>IF(AND(ISNUMBER(C10),C10&gt;10),"over 10 h","")</f>
      </c>
      <c r="I10" s="23">
        <f>IF(AND(ISNUMBER(C10),OR(AND(C10&gt;9,D10&lt;45),AND(C10&gt;6,D10&lt;30))),"too short","")</f>
      </c>
      <c r="J10" s="23">
        <f>IF(AND(ISNUMBER(G10),G10&lt;Times!$I$5),"too short","")</f>
      </c>
    </row>
    <row r="11" spans="1:10" x14ac:dyDescent="0.25">
      <c r="A11" s="18">
        <f>IF(MONTH(Times!$F$5+5)=MONTH(Times!$F$5),Times!$F$5+5,"")</f>
      </c>
      <c r="B11" s="19">
        <f>IF(A11="","",A11)</f>
      </c>
      <c r="C11" s="15">
        <f>IF(A11="","",IF(COUNTIF(Times!$A$8:$A$87,A11)&gt;0,SUMIF(Times!$A$8:$A$87,A11,Times!$G$8:$G$87),""))</f>
      </c>
      <c r="D11" s="20">
        <f>IF(A11="","",IF(COUNTIF(Times!$A$8:$A$87,A11)&gt;0,IF(C11=0,0,MAX(SUMIF(Times!$A$8:$A$87,A11,Times!$F$8:$F$87),ROUND((MAXIFS(Times!$K$8:$K$87,Times!$A$8:$A$87,A11)-MINIFS(Times!$J$8:$J$87,Times!$A$8:$A$87,A11))*1440-C11*60,0))),""))</f>
      </c>
      <c r="E11" s="21">
        <f>IF(A11="","",IF(COUNTIF(Times!$A$8:$A$87,A11)&gt;0,MINIFS(Times!$J$8:$J$87,Times!$A$8:$A$87,A11),""))</f>
      </c>
      <c r="F11" s="22">
        <f>IF(A11="","",IF(COUNTIF(Times!$A$8:$A$87,A11)&gt;0,MAXIFS(Times!$K$8:$K$87,Times!$A$8:$A$87,A11),""))</f>
      </c>
      <c r="G11" s="15">
        <f>IF(AND(ISNUMBER(F11),ISNUMBER(E12)),ROUND((E12-F11)*24,2),"")</f>
      </c>
      <c r="H11" s="23">
        <f>IF(AND(ISNUMBER(C11),C11&gt;10),"over 10 h","")</f>
      </c>
      <c r="I11" s="23">
        <f>IF(AND(ISNUMBER(C11),OR(AND(C11&gt;9,D11&lt;45),AND(C11&gt;6,D11&lt;30))),"too short","")</f>
      </c>
      <c r="J11" s="23">
        <f>IF(AND(ISNUMBER(G11),G11&lt;Times!$I$5),"too short","")</f>
      </c>
    </row>
    <row r="12" spans="1:10" x14ac:dyDescent="0.25">
      <c r="A12" s="18">
        <f>IF(MONTH(Times!$F$5+6)=MONTH(Times!$F$5),Times!$F$5+6,"")</f>
      </c>
      <c r="B12" s="19">
        <f>IF(A12="","",A12)</f>
      </c>
      <c r="C12" s="15">
        <f>IF(A12="","",IF(COUNTIF(Times!$A$8:$A$87,A12)&gt;0,SUMIF(Times!$A$8:$A$87,A12,Times!$G$8:$G$87),""))</f>
      </c>
      <c r="D12" s="20">
        <f>IF(A12="","",IF(COUNTIF(Times!$A$8:$A$87,A12)&gt;0,IF(C12=0,0,MAX(SUMIF(Times!$A$8:$A$87,A12,Times!$F$8:$F$87),ROUND((MAXIFS(Times!$K$8:$K$87,Times!$A$8:$A$87,A12)-MINIFS(Times!$J$8:$J$87,Times!$A$8:$A$87,A12))*1440-C12*60,0))),""))</f>
      </c>
      <c r="E12" s="21">
        <f>IF(A12="","",IF(COUNTIF(Times!$A$8:$A$87,A12)&gt;0,MINIFS(Times!$J$8:$J$87,Times!$A$8:$A$87,A12),""))</f>
      </c>
      <c r="F12" s="22">
        <f>IF(A12="","",IF(COUNTIF(Times!$A$8:$A$87,A12)&gt;0,MAXIFS(Times!$K$8:$K$87,Times!$A$8:$A$87,A12),""))</f>
      </c>
      <c r="G12" s="15">
        <f>IF(AND(ISNUMBER(F12),ISNUMBER(E13)),ROUND((E13-F12)*24,2),"")</f>
      </c>
      <c r="H12" s="23">
        <f>IF(AND(ISNUMBER(C12),C12&gt;10),"over 10 h","")</f>
      </c>
      <c r="I12" s="23">
        <f>IF(AND(ISNUMBER(C12),OR(AND(C12&gt;9,D12&lt;45),AND(C12&gt;6,D12&lt;30))),"too short","")</f>
      </c>
      <c r="J12" s="23">
        <f>IF(AND(ISNUMBER(G12),G12&lt;Times!$I$5),"too short","")</f>
      </c>
    </row>
    <row r="13" spans="1:10" x14ac:dyDescent="0.25">
      <c r="A13" s="18">
        <f>IF(MONTH(Times!$F$5+7)=MONTH(Times!$F$5),Times!$F$5+7,"")</f>
      </c>
      <c r="B13" s="19">
        <f>IF(A13="","",A13)</f>
      </c>
      <c r="C13" s="15">
        <f>IF(A13="","",IF(COUNTIF(Times!$A$8:$A$87,A13)&gt;0,SUMIF(Times!$A$8:$A$87,A13,Times!$G$8:$G$87),""))</f>
      </c>
      <c r="D13" s="20">
        <f>IF(A13="","",IF(COUNTIF(Times!$A$8:$A$87,A13)&gt;0,IF(C13=0,0,MAX(SUMIF(Times!$A$8:$A$87,A13,Times!$F$8:$F$87),ROUND((MAXIFS(Times!$K$8:$K$87,Times!$A$8:$A$87,A13)-MINIFS(Times!$J$8:$J$87,Times!$A$8:$A$87,A13))*1440-C13*60,0))),""))</f>
      </c>
      <c r="E13" s="21">
        <f>IF(A13="","",IF(COUNTIF(Times!$A$8:$A$87,A13)&gt;0,MINIFS(Times!$J$8:$J$87,Times!$A$8:$A$87,A13),""))</f>
      </c>
      <c r="F13" s="22">
        <f>IF(A13="","",IF(COUNTIF(Times!$A$8:$A$87,A13)&gt;0,MAXIFS(Times!$K$8:$K$87,Times!$A$8:$A$87,A13),""))</f>
      </c>
      <c r="G13" s="15">
        <f>IF(AND(ISNUMBER(F13),ISNUMBER(E14)),ROUND((E14-F13)*24,2),"")</f>
      </c>
      <c r="H13" s="23">
        <f>IF(AND(ISNUMBER(C13),C13&gt;10),"over 10 h","")</f>
      </c>
      <c r="I13" s="23">
        <f>IF(AND(ISNUMBER(C13),OR(AND(C13&gt;9,D13&lt;45),AND(C13&gt;6,D13&lt;30))),"too short","")</f>
      </c>
      <c r="J13" s="23">
        <f>IF(AND(ISNUMBER(G13),G13&lt;Times!$I$5),"too short","")</f>
      </c>
    </row>
    <row r="14" spans="1:10" x14ac:dyDescent="0.25">
      <c r="A14" s="18">
        <f>IF(MONTH(Times!$F$5+8)=MONTH(Times!$F$5),Times!$F$5+8,"")</f>
      </c>
      <c r="B14" s="19">
        <f>IF(A14="","",A14)</f>
      </c>
      <c r="C14" s="15">
        <f>IF(A14="","",IF(COUNTIF(Times!$A$8:$A$87,A14)&gt;0,SUMIF(Times!$A$8:$A$87,A14,Times!$G$8:$G$87),""))</f>
      </c>
      <c r="D14" s="20">
        <f>IF(A14="","",IF(COUNTIF(Times!$A$8:$A$87,A14)&gt;0,IF(C14=0,0,MAX(SUMIF(Times!$A$8:$A$87,A14,Times!$F$8:$F$87),ROUND((MAXIFS(Times!$K$8:$K$87,Times!$A$8:$A$87,A14)-MINIFS(Times!$J$8:$J$87,Times!$A$8:$A$87,A14))*1440-C14*60,0))),""))</f>
      </c>
      <c r="E14" s="21">
        <f>IF(A14="","",IF(COUNTIF(Times!$A$8:$A$87,A14)&gt;0,MINIFS(Times!$J$8:$J$87,Times!$A$8:$A$87,A14),""))</f>
      </c>
      <c r="F14" s="22">
        <f>IF(A14="","",IF(COUNTIF(Times!$A$8:$A$87,A14)&gt;0,MAXIFS(Times!$K$8:$K$87,Times!$A$8:$A$87,A14),""))</f>
      </c>
      <c r="G14" s="15">
        <f>IF(AND(ISNUMBER(F14),ISNUMBER(E15)),ROUND((E15-F14)*24,2),"")</f>
      </c>
      <c r="H14" s="23">
        <f>IF(AND(ISNUMBER(C14),C14&gt;10),"over 10 h","")</f>
      </c>
      <c r="I14" s="23">
        <f>IF(AND(ISNUMBER(C14),OR(AND(C14&gt;9,D14&lt;45),AND(C14&gt;6,D14&lt;30))),"too short","")</f>
      </c>
      <c r="J14" s="23">
        <f>IF(AND(ISNUMBER(G14),G14&lt;Times!$I$5),"too short","")</f>
      </c>
    </row>
    <row r="15" spans="1:10" x14ac:dyDescent="0.25">
      <c r="A15" s="18">
        <f>IF(MONTH(Times!$F$5+9)=MONTH(Times!$F$5),Times!$F$5+9,"")</f>
      </c>
      <c r="B15" s="19">
        <f>IF(A15="","",A15)</f>
      </c>
      <c r="C15" s="15">
        <f>IF(A15="","",IF(COUNTIF(Times!$A$8:$A$87,A15)&gt;0,SUMIF(Times!$A$8:$A$87,A15,Times!$G$8:$G$87),""))</f>
      </c>
      <c r="D15" s="20">
        <f>IF(A15="","",IF(COUNTIF(Times!$A$8:$A$87,A15)&gt;0,IF(C15=0,0,MAX(SUMIF(Times!$A$8:$A$87,A15,Times!$F$8:$F$87),ROUND((MAXIFS(Times!$K$8:$K$87,Times!$A$8:$A$87,A15)-MINIFS(Times!$J$8:$J$87,Times!$A$8:$A$87,A15))*1440-C15*60,0))),""))</f>
      </c>
      <c r="E15" s="21">
        <f>IF(A15="","",IF(COUNTIF(Times!$A$8:$A$87,A15)&gt;0,MINIFS(Times!$J$8:$J$87,Times!$A$8:$A$87,A15),""))</f>
      </c>
      <c r="F15" s="22">
        <f>IF(A15="","",IF(COUNTIF(Times!$A$8:$A$87,A15)&gt;0,MAXIFS(Times!$K$8:$K$87,Times!$A$8:$A$87,A15),""))</f>
      </c>
      <c r="G15" s="15">
        <f>IF(AND(ISNUMBER(F15),ISNUMBER(E16)),ROUND((E16-F15)*24,2),"")</f>
      </c>
      <c r="H15" s="23">
        <f>IF(AND(ISNUMBER(C15),C15&gt;10),"over 10 h","")</f>
      </c>
      <c r="I15" s="23">
        <f>IF(AND(ISNUMBER(C15),OR(AND(C15&gt;9,D15&lt;45),AND(C15&gt;6,D15&lt;30))),"too short","")</f>
      </c>
      <c r="J15" s="23">
        <f>IF(AND(ISNUMBER(G15),G15&lt;Times!$I$5),"too short","")</f>
      </c>
    </row>
    <row r="16" spans="1:10" x14ac:dyDescent="0.25">
      <c r="A16" s="18">
        <f>IF(MONTH(Times!$F$5+10)=MONTH(Times!$F$5),Times!$F$5+10,"")</f>
      </c>
      <c r="B16" s="19">
        <f>IF(A16="","",A16)</f>
      </c>
      <c r="C16" s="15">
        <f>IF(A16="","",IF(COUNTIF(Times!$A$8:$A$87,A16)&gt;0,SUMIF(Times!$A$8:$A$87,A16,Times!$G$8:$G$87),""))</f>
      </c>
      <c r="D16" s="20">
        <f>IF(A16="","",IF(COUNTIF(Times!$A$8:$A$87,A16)&gt;0,IF(C16=0,0,MAX(SUMIF(Times!$A$8:$A$87,A16,Times!$F$8:$F$87),ROUND((MAXIFS(Times!$K$8:$K$87,Times!$A$8:$A$87,A16)-MINIFS(Times!$J$8:$J$87,Times!$A$8:$A$87,A16))*1440-C16*60,0))),""))</f>
      </c>
      <c r="E16" s="21">
        <f>IF(A16="","",IF(COUNTIF(Times!$A$8:$A$87,A16)&gt;0,MINIFS(Times!$J$8:$J$87,Times!$A$8:$A$87,A16),""))</f>
      </c>
      <c r="F16" s="22">
        <f>IF(A16="","",IF(COUNTIF(Times!$A$8:$A$87,A16)&gt;0,MAXIFS(Times!$K$8:$K$87,Times!$A$8:$A$87,A16),""))</f>
      </c>
      <c r="G16" s="15">
        <f>IF(AND(ISNUMBER(F16),ISNUMBER(E17)),ROUND((E17-F16)*24,2),"")</f>
      </c>
      <c r="H16" s="23">
        <f>IF(AND(ISNUMBER(C16),C16&gt;10),"over 10 h","")</f>
      </c>
      <c r="I16" s="23">
        <f>IF(AND(ISNUMBER(C16),OR(AND(C16&gt;9,D16&lt;45),AND(C16&gt;6,D16&lt;30))),"too short","")</f>
      </c>
      <c r="J16" s="23">
        <f>IF(AND(ISNUMBER(G16),G16&lt;Times!$I$5),"too short","")</f>
      </c>
    </row>
    <row r="17" spans="1:10" x14ac:dyDescent="0.25">
      <c r="A17" s="18">
        <f>IF(MONTH(Times!$F$5+11)=MONTH(Times!$F$5),Times!$F$5+11,"")</f>
      </c>
      <c r="B17" s="19">
        <f>IF(A17="","",A17)</f>
      </c>
      <c r="C17" s="15">
        <f>IF(A17="","",IF(COUNTIF(Times!$A$8:$A$87,A17)&gt;0,SUMIF(Times!$A$8:$A$87,A17,Times!$G$8:$G$87),""))</f>
      </c>
      <c r="D17" s="20">
        <f>IF(A17="","",IF(COUNTIF(Times!$A$8:$A$87,A17)&gt;0,IF(C17=0,0,MAX(SUMIF(Times!$A$8:$A$87,A17,Times!$F$8:$F$87),ROUND((MAXIFS(Times!$K$8:$K$87,Times!$A$8:$A$87,A17)-MINIFS(Times!$J$8:$J$87,Times!$A$8:$A$87,A17))*1440-C17*60,0))),""))</f>
      </c>
      <c r="E17" s="21">
        <f>IF(A17="","",IF(COUNTIF(Times!$A$8:$A$87,A17)&gt;0,MINIFS(Times!$J$8:$J$87,Times!$A$8:$A$87,A17),""))</f>
      </c>
      <c r="F17" s="22">
        <f>IF(A17="","",IF(COUNTIF(Times!$A$8:$A$87,A17)&gt;0,MAXIFS(Times!$K$8:$K$87,Times!$A$8:$A$87,A17),""))</f>
      </c>
      <c r="G17" s="15">
        <f>IF(AND(ISNUMBER(F17),ISNUMBER(E18)),ROUND((E18-F17)*24,2),"")</f>
      </c>
      <c r="H17" s="23">
        <f>IF(AND(ISNUMBER(C17),C17&gt;10),"over 10 h","")</f>
      </c>
      <c r="I17" s="23">
        <f>IF(AND(ISNUMBER(C17),OR(AND(C17&gt;9,D17&lt;45),AND(C17&gt;6,D17&lt;30))),"too short","")</f>
      </c>
      <c r="J17" s="23">
        <f>IF(AND(ISNUMBER(G17),G17&lt;Times!$I$5),"too short","")</f>
      </c>
    </row>
    <row r="18" spans="1:10" x14ac:dyDescent="0.25">
      <c r="A18" s="18">
        <f>IF(MONTH(Times!$F$5+12)=MONTH(Times!$F$5),Times!$F$5+12,"")</f>
      </c>
      <c r="B18" s="19">
        <f>IF(A18="","",A18)</f>
      </c>
      <c r="C18" s="15">
        <f>IF(A18="","",IF(COUNTIF(Times!$A$8:$A$87,A18)&gt;0,SUMIF(Times!$A$8:$A$87,A18,Times!$G$8:$G$87),""))</f>
      </c>
      <c r="D18" s="20">
        <f>IF(A18="","",IF(COUNTIF(Times!$A$8:$A$87,A18)&gt;0,IF(C18=0,0,MAX(SUMIF(Times!$A$8:$A$87,A18,Times!$F$8:$F$87),ROUND((MAXIFS(Times!$K$8:$K$87,Times!$A$8:$A$87,A18)-MINIFS(Times!$J$8:$J$87,Times!$A$8:$A$87,A18))*1440-C18*60,0))),""))</f>
      </c>
      <c r="E18" s="21">
        <f>IF(A18="","",IF(COUNTIF(Times!$A$8:$A$87,A18)&gt;0,MINIFS(Times!$J$8:$J$87,Times!$A$8:$A$87,A18),""))</f>
      </c>
      <c r="F18" s="22">
        <f>IF(A18="","",IF(COUNTIF(Times!$A$8:$A$87,A18)&gt;0,MAXIFS(Times!$K$8:$K$87,Times!$A$8:$A$87,A18),""))</f>
      </c>
      <c r="G18" s="15">
        <f>IF(AND(ISNUMBER(F18),ISNUMBER(E19)),ROUND((E19-F18)*24,2),"")</f>
      </c>
      <c r="H18" s="23">
        <f>IF(AND(ISNUMBER(C18),C18&gt;10),"over 10 h","")</f>
      </c>
      <c r="I18" s="23">
        <f>IF(AND(ISNUMBER(C18),OR(AND(C18&gt;9,D18&lt;45),AND(C18&gt;6,D18&lt;30))),"too short","")</f>
      </c>
      <c r="J18" s="23">
        <f>IF(AND(ISNUMBER(G18),G18&lt;Times!$I$5),"too short","")</f>
      </c>
    </row>
    <row r="19" spans="1:10" x14ac:dyDescent="0.25">
      <c r="A19" s="18">
        <f>IF(MONTH(Times!$F$5+13)=MONTH(Times!$F$5),Times!$F$5+13,"")</f>
      </c>
      <c r="B19" s="19">
        <f>IF(A19="","",A19)</f>
      </c>
      <c r="C19" s="15">
        <f>IF(A19="","",IF(COUNTIF(Times!$A$8:$A$87,A19)&gt;0,SUMIF(Times!$A$8:$A$87,A19,Times!$G$8:$G$87),""))</f>
      </c>
      <c r="D19" s="20">
        <f>IF(A19="","",IF(COUNTIF(Times!$A$8:$A$87,A19)&gt;0,IF(C19=0,0,MAX(SUMIF(Times!$A$8:$A$87,A19,Times!$F$8:$F$87),ROUND((MAXIFS(Times!$K$8:$K$87,Times!$A$8:$A$87,A19)-MINIFS(Times!$J$8:$J$87,Times!$A$8:$A$87,A19))*1440-C19*60,0))),""))</f>
      </c>
      <c r="E19" s="21">
        <f>IF(A19="","",IF(COUNTIF(Times!$A$8:$A$87,A19)&gt;0,MINIFS(Times!$J$8:$J$87,Times!$A$8:$A$87,A19),""))</f>
      </c>
      <c r="F19" s="22">
        <f>IF(A19="","",IF(COUNTIF(Times!$A$8:$A$87,A19)&gt;0,MAXIFS(Times!$K$8:$K$87,Times!$A$8:$A$87,A19),""))</f>
      </c>
      <c r="G19" s="15">
        <f>IF(AND(ISNUMBER(F19),ISNUMBER(E20)),ROUND((E20-F19)*24,2),"")</f>
      </c>
      <c r="H19" s="23">
        <f>IF(AND(ISNUMBER(C19),C19&gt;10),"over 10 h","")</f>
      </c>
      <c r="I19" s="23">
        <f>IF(AND(ISNUMBER(C19),OR(AND(C19&gt;9,D19&lt;45),AND(C19&gt;6,D19&lt;30))),"too short","")</f>
      </c>
      <c r="J19" s="23">
        <f>IF(AND(ISNUMBER(G19),G19&lt;Times!$I$5),"too short","")</f>
      </c>
    </row>
    <row r="20" spans="1:10" x14ac:dyDescent="0.25">
      <c r="A20" s="18">
        <f>IF(MONTH(Times!$F$5+14)=MONTH(Times!$F$5),Times!$F$5+14,"")</f>
      </c>
      <c r="B20" s="19">
        <f>IF(A20="","",A20)</f>
      </c>
      <c r="C20" s="15">
        <f>IF(A20="","",IF(COUNTIF(Times!$A$8:$A$87,A20)&gt;0,SUMIF(Times!$A$8:$A$87,A20,Times!$G$8:$G$87),""))</f>
      </c>
      <c r="D20" s="20">
        <f>IF(A20="","",IF(COUNTIF(Times!$A$8:$A$87,A20)&gt;0,IF(C20=0,0,MAX(SUMIF(Times!$A$8:$A$87,A20,Times!$F$8:$F$87),ROUND((MAXIFS(Times!$K$8:$K$87,Times!$A$8:$A$87,A20)-MINIFS(Times!$J$8:$J$87,Times!$A$8:$A$87,A20))*1440-C20*60,0))),""))</f>
      </c>
      <c r="E20" s="21">
        <f>IF(A20="","",IF(COUNTIF(Times!$A$8:$A$87,A20)&gt;0,MINIFS(Times!$J$8:$J$87,Times!$A$8:$A$87,A20),""))</f>
      </c>
      <c r="F20" s="22">
        <f>IF(A20="","",IF(COUNTIF(Times!$A$8:$A$87,A20)&gt;0,MAXIFS(Times!$K$8:$K$87,Times!$A$8:$A$87,A20),""))</f>
      </c>
      <c r="G20" s="15">
        <f>IF(AND(ISNUMBER(F20),ISNUMBER(E21)),ROUND((E21-F20)*24,2),"")</f>
      </c>
      <c r="H20" s="23">
        <f>IF(AND(ISNUMBER(C20),C20&gt;10),"over 10 h","")</f>
      </c>
      <c r="I20" s="23">
        <f>IF(AND(ISNUMBER(C20),OR(AND(C20&gt;9,D20&lt;45),AND(C20&gt;6,D20&lt;30))),"too short","")</f>
      </c>
      <c r="J20" s="23">
        <f>IF(AND(ISNUMBER(G20),G20&lt;Times!$I$5),"too short","")</f>
      </c>
    </row>
    <row r="21" spans="1:10" x14ac:dyDescent="0.25">
      <c r="A21" s="18">
        <f>IF(MONTH(Times!$F$5+15)=MONTH(Times!$F$5),Times!$F$5+15,"")</f>
      </c>
      <c r="B21" s="19">
        <f>IF(A21="","",A21)</f>
      </c>
      <c r="C21" s="15">
        <f>IF(A21="","",IF(COUNTIF(Times!$A$8:$A$87,A21)&gt;0,SUMIF(Times!$A$8:$A$87,A21,Times!$G$8:$G$87),""))</f>
      </c>
      <c r="D21" s="20">
        <f>IF(A21="","",IF(COUNTIF(Times!$A$8:$A$87,A21)&gt;0,IF(C21=0,0,MAX(SUMIF(Times!$A$8:$A$87,A21,Times!$F$8:$F$87),ROUND((MAXIFS(Times!$K$8:$K$87,Times!$A$8:$A$87,A21)-MINIFS(Times!$J$8:$J$87,Times!$A$8:$A$87,A21))*1440-C21*60,0))),""))</f>
      </c>
      <c r="E21" s="21">
        <f>IF(A21="","",IF(COUNTIF(Times!$A$8:$A$87,A21)&gt;0,MINIFS(Times!$J$8:$J$87,Times!$A$8:$A$87,A21),""))</f>
      </c>
      <c r="F21" s="22">
        <f>IF(A21="","",IF(COUNTIF(Times!$A$8:$A$87,A21)&gt;0,MAXIFS(Times!$K$8:$K$87,Times!$A$8:$A$87,A21),""))</f>
      </c>
      <c r="G21" s="15">
        <f>IF(AND(ISNUMBER(F21),ISNUMBER(E22)),ROUND((E22-F21)*24,2),"")</f>
      </c>
      <c r="H21" s="23">
        <f>IF(AND(ISNUMBER(C21),C21&gt;10),"over 10 h","")</f>
      </c>
      <c r="I21" s="23">
        <f>IF(AND(ISNUMBER(C21),OR(AND(C21&gt;9,D21&lt;45),AND(C21&gt;6,D21&lt;30))),"too short","")</f>
      </c>
      <c r="J21" s="23">
        <f>IF(AND(ISNUMBER(G21),G21&lt;Times!$I$5),"too short","")</f>
      </c>
    </row>
    <row r="22" spans="1:10" x14ac:dyDescent="0.25">
      <c r="A22" s="18">
        <f>IF(MONTH(Times!$F$5+16)=MONTH(Times!$F$5),Times!$F$5+16,"")</f>
      </c>
      <c r="B22" s="19">
        <f>IF(A22="","",A22)</f>
      </c>
      <c r="C22" s="15">
        <f>IF(A22="","",IF(COUNTIF(Times!$A$8:$A$87,A22)&gt;0,SUMIF(Times!$A$8:$A$87,A22,Times!$G$8:$G$87),""))</f>
      </c>
      <c r="D22" s="20">
        <f>IF(A22="","",IF(COUNTIF(Times!$A$8:$A$87,A22)&gt;0,IF(C22=0,0,MAX(SUMIF(Times!$A$8:$A$87,A22,Times!$F$8:$F$87),ROUND((MAXIFS(Times!$K$8:$K$87,Times!$A$8:$A$87,A22)-MINIFS(Times!$J$8:$J$87,Times!$A$8:$A$87,A22))*1440-C22*60,0))),""))</f>
      </c>
      <c r="E22" s="21">
        <f>IF(A22="","",IF(COUNTIF(Times!$A$8:$A$87,A22)&gt;0,MINIFS(Times!$J$8:$J$87,Times!$A$8:$A$87,A22),""))</f>
      </c>
      <c r="F22" s="22">
        <f>IF(A22="","",IF(COUNTIF(Times!$A$8:$A$87,A22)&gt;0,MAXIFS(Times!$K$8:$K$87,Times!$A$8:$A$87,A22),""))</f>
      </c>
      <c r="G22" s="15">
        <f>IF(AND(ISNUMBER(F22),ISNUMBER(E23)),ROUND((E23-F22)*24,2),"")</f>
      </c>
      <c r="H22" s="23">
        <f>IF(AND(ISNUMBER(C22),C22&gt;10),"over 10 h","")</f>
      </c>
      <c r="I22" s="23">
        <f>IF(AND(ISNUMBER(C22),OR(AND(C22&gt;9,D22&lt;45),AND(C22&gt;6,D22&lt;30))),"too short","")</f>
      </c>
      <c r="J22" s="23">
        <f>IF(AND(ISNUMBER(G22),G22&lt;Times!$I$5),"too short","")</f>
      </c>
    </row>
    <row r="23" spans="1:10" x14ac:dyDescent="0.25">
      <c r="A23" s="18">
        <f>IF(MONTH(Times!$F$5+17)=MONTH(Times!$F$5),Times!$F$5+17,"")</f>
      </c>
      <c r="B23" s="19">
        <f>IF(A23="","",A23)</f>
      </c>
      <c r="C23" s="15">
        <f>IF(A23="","",IF(COUNTIF(Times!$A$8:$A$87,A23)&gt;0,SUMIF(Times!$A$8:$A$87,A23,Times!$G$8:$G$87),""))</f>
      </c>
      <c r="D23" s="20">
        <f>IF(A23="","",IF(COUNTIF(Times!$A$8:$A$87,A23)&gt;0,IF(C23=0,0,MAX(SUMIF(Times!$A$8:$A$87,A23,Times!$F$8:$F$87),ROUND((MAXIFS(Times!$K$8:$K$87,Times!$A$8:$A$87,A23)-MINIFS(Times!$J$8:$J$87,Times!$A$8:$A$87,A23))*1440-C23*60,0))),""))</f>
      </c>
      <c r="E23" s="21">
        <f>IF(A23="","",IF(COUNTIF(Times!$A$8:$A$87,A23)&gt;0,MINIFS(Times!$J$8:$J$87,Times!$A$8:$A$87,A23),""))</f>
      </c>
      <c r="F23" s="22">
        <f>IF(A23="","",IF(COUNTIF(Times!$A$8:$A$87,A23)&gt;0,MAXIFS(Times!$K$8:$K$87,Times!$A$8:$A$87,A23),""))</f>
      </c>
      <c r="G23" s="15">
        <f>IF(AND(ISNUMBER(F23),ISNUMBER(E24)),ROUND((E24-F23)*24,2),"")</f>
      </c>
      <c r="H23" s="23">
        <f>IF(AND(ISNUMBER(C23),C23&gt;10),"over 10 h","")</f>
      </c>
      <c r="I23" s="23">
        <f>IF(AND(ISNUMBER(C23),OR(AND(C23&gt;9,D23&lt;45),AND(C23&gt;6,D23&lt;30))),"too short","")</f>
      </c>
      <c r="J23" s="23">
        <f>IF(AND(ISNUMBER(G23),G23&lt;Times!$I$5),"too short","")</f>
      </c>
    </row>
    <row r="24" spans="1:10" x14ac:dyDescent="0.25">
      <c r="A24" s="18">
        <f>IF(MONTH(Times!$F$5+18)=MONTH(Times!$F$5),Times!$F$5+18,"")</f>
      </c>
      <c r="B24" s="19">
        <f>IF(A24="","",A24)</f>
      </c>
      <c r="C24" s="15">
        <f>IF(A24="","",IF(COUNTIF(Times!$A$8:$A$87,A24)&gt;0,SUMIF(Times!$A$8:$A$87,A24,Times!$G$8:$G$87),""))</f>
      </c>
      <c r="D24" s="20">
        <f>IF(A24="","",IF(COUNTIF(Times!$A$8:$A$87,A24)&gt;0,IF(C24=0,0,MAX(SUMIF(Times!$A$8:$A$87,A24,Times!$F$8:$F$87),ROUND((MAXIFS(Times!$K$8:$K$87,Times!$A$8:$A$87,A24)-MINIFS(Times!$J$8:$J$87,Times!$A$8:$A$87,A24))*1440-C24*60,0))),""))</f>
      </c>
      <c r="E24" s="21">
        <f>IF(A24="","",IF(COUNTIF(Times!$A$8:$A$87,A24)&gt;0,MINIFS(Times!$J$8:$J$87,Times!$A$8:$A$87,A24),""))</f>
      </c>
      <c r="F24" s="22">
        <f>IF(A24="","",IF(COUNTIF(Times!$A$8:$A$87,A24)&gt;0,MAXIFS(Times!$K$8:$K$87,Times!$A$8:$A$87,A24),""))</f>
      </c>
      <c r="G24" s="15">
        <f>IF(AND(ISNUMBER(F24),ISNUMBER(E25)),ROUND((E25-F24)*24,2),"")</f>
      </c>
      <c r="H24" s="23">
        <f>IF(AND(ISNUMBER(C24),C24&gt;10),"over 10 h","")</f>
      </c>
      <c r="I24" s="23">
        <f>IF(AND(ISNUMBER(C24),OR(AND(C24&gt;9,D24&lt;45),AND(C24&gt;6,D24&lt;30))),"too short","")</f>
      </c>
      <c r="J24" s="23">
        <f>IF(AND(ISNUMBER(G24),G24&lt;Times!$I$5),"too short","")</f>
      </c>
    </row>
    <row r="25" spans="1:10" x14ac:dyDescent="0.25">
      <c r="A25" s="18">
        <f>IF(MONTH(Times!$F$5+19)=MONTH(Times!$F$5),Times!$F$5+19,"")</f>
      </c>
      <c r="B25" s="19">
        <f>IF(A25="","",A25)</f>
      </c>
      <c r="C25" s="15">
        <f>IF(A25="","",IF(COUNTIF(Times!$A$8:$A$87,A25)&gt;0,SUMIF(Times!$A$8:$A$87,A25,Times!$G$8:$G$87),""))</f>
      </c>
      <c r="D25" s="20">
        <f>IF(A25="","",IF(COUNTIF(Times!$A$8:$A$87,A25)&gt;0,IF(C25=0,0,MAX(SUMIF(Times!$A$8:$A$87,A25,Times!$F$8:$F$87),ROUND((MAXIFS(Times!$K$8:$K$87,Times!$A$8:$A$87,A25)-MINIFS(Times!$J$8:$J$87,Times!$A$8:$A$87,A25))*1440-C25*60,0))),""))</f>
      </c>
      <c r="E25" s="21">
        <f>IF(A25="","",IF(COUNTIF(Times!$A$8:$A$87,A25)&gt;0,MINIFS(Times!$J$8:$J$87,Times!$A$8:$A$87,A25),""))</f>
      </c>
      <c r="F25" s="22">
        <f>IF(A25="","",IF(COUNTIF(Times!$A$8:$A$87,A25)&gt;0,MAXIFS(Times!$K$8:$K$87,Times!$A$8:$A$87,A25),""))</f>
      </c>
      <c r="G25" s="15">
        <f>IF(AND(ISNUMBER(F25),ISNUMBER(E26)),ROUND((E26-F25)*24,2),"")</f>
      </c>
      <c r="H25" s="23">
        <f>IF(AND(ISNUMBER(C25),C25&gt;10),"over 10 h","")</f>
      </c>
      <c r="I25" s="23">
        <f>IF(AND(ISNUMBER(C25),OR(AND(C25&gt;9,D25&lt;45),AND(C25&gt;6,D25&lt;30))),"too short","")</f>
      </c>
      <c r="J25" s="23">
        <f>IF(AND(ISNUMBER(G25),G25&lt;Times!$I$5),"too short","")</f>
      </c>
    </row>
    <row r="26" spans="1:10" x14ac:dyDescent="0.25">
      <c r="A26" s="18">
        <f>IF(MONTH(Times!$F$5+20)=MONTH(Times!$F$5),Times!$F$5+20,"")</f>
      </c>
      <c r="B26" s="19">
        <f>IF(A26="","",A26)</f>
      </c>
      <c r="C26" s="15">
        <f>IF(A26="","",IF(COUNTIF(Times!$A$8:$A$87,A26)&gt;0,SUMIF(Times!$A$8:$A$87,A26,Times!$G$8:$G$87),""))</f>
      </c>
      <c r="D26" s="20">
        <f>IF(A26="","",IF(COUNTIF(Times!$A$8:$A$87,A26)&gt;0,IF(C26=0,0,MAX(SUMIF(Times!$A$8:$A$87,A26,Times!$F$8:$F$87),ROUND((MAXIFS(Times!$K$8:$K$87,Times!$A$8:$A$87,A26)-MINIFS(Times!$J$8:$J$87,Times!$A$8:$A$87,A26))*1440-C26*60,0))),""))</f>
      </c>
      <c r="E26" s="21">
        <f>IF(A26="","",IF(COUNTIF(Times!$A$8:$A$87,A26)&gt;0,MINIFS(Times!$J$8:$J$87,Times!$A$8:$A$87,A26),""))</f>
      </c>
      <c r="F26" s="22">
        <f>IF(A26="","",IF(COUNTIF(Times!$A$8:$A$87,A26)&gt;0,MAXIFS(Times!$K$8:$K$87,Times!$A$8:$A$87,A26),""))</f>
      </c>
      <c r="G26" s="15">
        <f>IF(AND(ISNUMBER(F26),ISNUMBER(E27)),ROUND((E27-F26)*24,2),"")</f>
      </c>
      <c r="H26" s="23">
        <f>IF(AND(ISNUMBER(C26),C26&gt;10),"over 10 h","")</f>
      </c>
      <c r="I26" s="23">
        <f>IF(AND(ISNUMBER(C26),OR(AND(C26&gt;9,D26&lt;45),AND(C26&gt;6,D26&lt;30))),"too short","")</f>
      </c>
      <c r="J26" s="23">
        <f>IF(AND(ISNUMBER(G26),G26&lt;Times!$I$5),"too short","")</f>
      </c>
    </row>
    <row r="27" spans="1:10" x14ac:dyDescent="0.25">
      <c r="A27" s="18">
        <f>IF(MONTH(Times!$F$5+21)=MONTH(Times!$F$5),Times!$F$5+21,"")</f>
      </c>
      <c r="B27" s="19">
        <f>IF(A27="","",A27)</f>
      </c>
      <c r="C27" s="15">
        <f>IF(A27="","",IF(COUNTIF(Times!$A$8:$A$87,A27)&gt;0,SUMIF(Times!$A$8:$A$87,A27,Times!$G$8:$G$87),""))</f>
      </c>
      <c r="D27" s="20">
        <f>IF(A27="","",IF(COUNTIF(Times!$A$8:$A$87,A27)&gt;0,IF(C27=0,0,MAX(SUMIF(Times!$A$8:$A$87,A27,Times!$F$8:$F$87),ROUND((MAXIFS(Times!$K$8:$K$87,Times!$A$8:$A$87,A27)-MINIFS(Times!$J$8:$J$87,Times!$A$8:$A$87,A27))*1440-C27*60,0))),""))</f>
      </c>
      <c r="E27" s="21">
        <f>IF(A27="","",IF(COUNTIF(Times!$A$8:$A$87,A27)&gt;0,MINIFS(Times!$J$8:$J$87,Times!$A$8:$A$87,A27),""))</f>
      </c>
      <c r="F27" s="22">
        <f>IF(A27="","",IF(COUNTIF(Times!$A$8:$A$87,A27)&gt;0,MAXIFS(Times!$K$8:$K$87,Times!$A$8:$A$87,A27),""))</f>
      </c>
      <c r="G27" s="15">
        <f>IF(AND(ISNUMBER(F27),ISNUMBER(E28)),ROUND((E28-F27)*24,2),"")</f>
      </c>
      <c r="H27" s="23">
        <f>IF(AND(ISNUMBER(C27),C27&gt;10),"over 10 h","")</f>
      </c>
      <c r="I27" s="23">
        <f>IF(AND(ISNUMBER(C27),OR(AND(C27&gt;9,D27&lt;45),AND(C27&gt;6,D27&lt;30))),"too short","")</f>
      </c>
      <c r="J27" s="23">
        <f>IF(AND(ISNUMBER(G27),G27&lt;Times!$I$5),"too short","")</f>
      </c>
    </row>
    <row r="28" spans="1:10" x14ac:dyDescent="0.25">
      <c r="A28" s="18">
        <f>IF(MONTH(Times!$F$5+22)=MONTH(Times!$F$5),Times!$F$5+22,"")</f>
      </c>
      <c r="B28" s="19">
        <f>IF(A28="","",A28)</f>
      </c>
      <c r="C28" s="15">
        <f>IF(A28="","",IF(COUNTIF(Times!$A$8:$A$87,A28)&gt;0,SUMIF(Times!$A$8:$A$87,A28,Times!$G$8:$G$87),""))</f>
      </c>
      <c r="D28" s="20">
        <f>IF(A28="","",IF(COUNTIF(Times!$A$8:$A$87,A28)&gt;0,IF(C28=0,0,MAX(SUMIF(Times!$A$8:$A$87,A28,Times!$F$8:$F$87),ROUND((MAXIFS(Times!$K$8:$K$87,Times!$A$8:$A$87,A28)-MINIFS(Times!$J$8:$J$87,Times!$A$8:$A$87,A28))*1440-C28*60,0))),""))</f>
      </c>
      <c r="E28" s="21">
        <f>IF(A28="","",IF(COUNTIF(Times!$A$8:$A$87,A28)&gt;0,MINIFS(Times!$J$8:$J$87,Times!$A$8:$A$87,A28),""))</f>
      </c>
      <c r="F28" s="22">
        <f>IF(A28="","",IF(COUNTIF(Times!$A$8:$A$87,A28)&gt;0,MAXIFS(Times!$K$8:$K$87,Times!$A$8:$A$87,A28),""))</f>
      </c>
      <c r="G28" s="15">
        <f>IF(AND(ISNUMBER(F28),ISNUMBER(E29)),ROUND((E29-F28)*24,2),"")</f>
      </c>
      <c r="H28" s="23">
        <f>IF(AND(ISNUMBER(C28),C28&gt;10),"over 10 h","")</f>
      </c>
      <c r="I28" s="23">
        <f>IF(AND(ISNUMBER(C28),OR(AND(C28&gt;9,D28&lt;45),AND(C28&gt;6,D28&lt;30))),"too short","")</f>
      </c>
      <c r="J28" s="23">
        <f>IF(AND(ISNUMBER(G28),G28&lt;Times!$I$5),"too short","")</f>
      </c>
    </row>
    <row r="29" spans="1:10" x14ac:dyDescent="0.25">
      <c r="A29" s="18">
        <f>IF(MONTH(Times!$F$5+23)=MONTH(Times!$F$5),Times!$F$5+23,"")</f>
      </c>
      <c r="B29" s="19">
        <f>IF(A29="","",A29)</f>
      </c>
      <c r="C29" s="15">
        <f>IF(A29="","",IF(COUNTIF(Times!$A$8:$A$87,A29)&gt;0,SUMIF(Times!$A$8:$A$87,A29,Times!$G$8:$G$87),""))</f>
      </c>
      <c r="D29" s="20">
        <f>IF(A29="","",IF(COUNTIF(Times!$A$8:$A$87,A29)&gt;0,IF(C29=0,0,MAX(SUMIF(Times!$A$8:$A$87,A29,Times!$F$8:$F$87),ROUND((MAXIFS(Times!$K$8:$K$87,Times!$A$8:$A$87,A29)-MINIFS(Times!$J$8:$J$87,Times!$A$8:$A$87,A29))*1440-C29*60,0))),""))</f>
      </c>
      <c r="E29" s="21">
        <f>IF(A29="","",IF(COUNTIF(Times!$A$8:$A$87,A29)&gt;0,MINIFS(Times!$J$8:$J$87,Times!$A$8:$A$87,A29),""))</f>
      </c>
      <c r="F29" s="22">
        <f>IF(A29="","",IF(COUNTIF(Times!$A$8:$A$87,A29)&gt;0,MAXIFS(Times!$K$8:$K$87,Times!$A$8:$A$87,A29),""))</f>
      </c>
      <c r="G29" s="15">
        <f>IF(AND(ISNUMBER(F29),ISNUMBER(E30)),ROUND((E30-F29)*24,2),"")</f>
      </c>
      <c r="H29" s="23">
        <f>IF(AND(ISNUMBER(C29),C29&gt;10),"over 10 h","")</f>
      </c>
      <c r="I29" s="23">
        <f>IF(AND(ISNUMBER(C29),OR(AND(C29&gt;9,D29&lt;45),AND(C29&gt;6,D29&lt;30))),"too short","")</f>
      </c>
      <c r="J29" s="23">
        <f>IF(AND(ISNUMBER(G29),G29&lt;Times!$I$5),"too short","")</f>
      </c>
    </row>
    <row r="30" spans="1:10" x14ac:dyDescent="0.25">
      <c r="A30" s="18">
        <f>IF(MONTH(Times!$F$5+24)=MONTH(Times!$F$5),Times!$F$5+24,"")</f>
      </c>
      <c r="B30" s="19">
        <f>IF(A30="","",A30)</f>
      </c>
      <c r="C30" s="15">
        <f>IF(A30="","",IF(COUNTIF(Times!$A$8:$A$87,A30)&gt;0,SUMIF(Times!$A$8:$A$87,A30,Times!$G$8:$G$87),""))</f>
      </c>
      <c r="D30" s="20">
        <f>IF(A30="","",IF(COUNTIF(Times!$A$8:$A$87,A30)&gt;0,IF(C30=0,0,MAX(SUMIF(Times!$A$8:$A$87,A30,Times!$F$8:$F$87),ROUND((MAXIFS(Times!$K$8:$K$87,Times!$A$8:$A$87,A30)-MINIFS(Times!$J$8:$J$87,Times!$A$8:$A$87,A30))*1440-C30*60,0))),""))</f>
      </c>
      <c r="E30" s="21">
        <f>IF(A30="","",IF(COUNTIF(Times!$A$8:$A$87,A30)&gt;0,MINIFS(Times!$J$8:$J$87,Times!$A$8:$A$87,A30),""))</f>
      </c>
      <c r="F30" s="22">
        <f>IF(A30="","",IF(COUNTIF(Times!$A$8:$A$87,A30)&gt;0,MAXIFS(Times!$K$8:$K$87,Times!$A$8:$A$87,A30),""))</f>
      </c>
      <c r="G30" s="15">
        <f>IF(AND(ISNUMBER(F30),ISNUMBER(E31)),ROUND((E31-F30)*24,2),"")</f>
      </c>
      <c r="H30" s="23">
        <f>IF(AND(ISNUMBER(C30),C30&gt;10),"over 10 h","")</f>
      </c>
      <c r="I30" s="23">
        <f>IF(AND(ISNUMBER(C30),OR(AND(C30&gt;9,D30&lt;45),AND(C30&gt;6,D30&lt;30))),"too short","")</f>
      </c>
      <c r="J30" s="23">
        <f>IF(AND(ISNUMBER(G30),G30&lt;Times!$I$5),"too short","")</f>
      </c>
    </row>
    <row r="31" spans="1:10" x14ac:dyDescent="0.25">
      <c r="A31" s="18">
        <f>IF(MONTH(Times!$F$5+25)=MONTH(Times!$F$5),Times!$F$5+25,"")</f>
      </c>
      <c r="B31" s="19">
        <f>IF(A31="","",A31)</f>
      </c>
      <c r="C31" s="15">
        <f>IF(A31="","",IF(COUNTIF(Times!$A$8:$A$87,A31)&gt;0,SUMIF(Times!$A$8:$A$87,A31,Times!$G$8:$G$87),""))</f>
      </c>
      <c r="D31" s="20">
        <f>IF(A31="","",IF(COUNTIF(Times!$A$8:$A$87,A31)&gt;0,IF(C31=0,0,MAX(SUMIF(Times!$A$8:$A$87,A31,Times!$F$8:$F$87),ROUND((MAXIFS(Times!$K$8:$K$87,Times!$A$8:$A$87,A31)-MINIFS(Times!$J$8:$J$87,Times!$A$8:$A$87,A31))*1440-C31*60,0))),""))</f>
      </c>
      <c r="E31" s="21">
        <f>IF(A31="","",IF(COUNTIF(Times!$A$8:$A$87,A31)&gt;0,MINIFS(Times!$J$8:$J$87,Times!$A$8:$A$87,A31),""))</f>
      </c>
      <c r="F31" s="22">
        <f>IF(A31="","",IF(COUNTIF(Times!$A$8:$A$87,A31)&gt;0,MAXIFS(Times!$K$8:$K$87,Times!$A$8:$A$87,A31),""))</f>
      </c>
      <c r="G31" s="15">
        <f>IF(AND(ISNUMBER(F31),ISNUMBER(E32)),ROUND((E32-F31)*24,2),"")</f>
      </c>
      <c r="H31" s="23">
        <f>IF(AND(ISNUMBER(C31),C31&gt;10),"over 10 h","")</f>
      </c>
      <c r="I31" s="23">
        <f>IF(AND(ISNUMBER(C31),OR(AND(C31&gt;9,D31&lt;45),AND(C31&gt;6,D31&lt;30))),"too short","")</f>
      </c>
      <c r="J31" s="23">
        <f>IF(AND(ISNUMBER(G31),G31&lt;Times!$I$5),"too short","")</f>
      </c>
    </row>
    <row r="32" spans="1:10" x14ac:dyDescent="0.25">
      <c r="A32" s="18">
        <f>IF(MONTH(Times!$F$5+26)=MONTH(Times!$F$5),Times!$F$5+26,"")</f>
      </c>
      <c r="B32" s="19">
        <f>IF(A32="","",A32)</f>
      </c>
      <c r="C32" s="15">
        <f>IF(A32="","",IF(COUNTIF(Times!$A$8:$A$87,A32)&gt;0,SUMIF(Times!$A$8:$A$87,A32,Times!$G$8:$G$87),""))</f>
      </c>
      <c r="D32" s="20">
        <f>IF(A32="","",IF(COUNTIF(Times!$A$8:$A$87,A32)&gt;0,IF(C32=0,0,MAX(SUMIF(Times!$A$8:$A$87,A32,Times!$F$8:$F$87),ROUND((MAXIFS(Times!$K$8:$K$87,Times!$A$8:$A$87,A32)-MINIFS(Times!$J$8:$J$87,Times!$A$8:$A$87,A32))*1440-C32*60,0))),""))</f>
      </c>
      <c r="E32" s="21">
        <f>IF(A32="","",IF(COUNTIF(Times!$A$8:$A$87,A32)&gt;0,MINIFS(Times!$J$8:$J$87,Times!$A$8:$A$87,A32),""))</f>
      </c>
      <c r="F32" s="22">
        <f>IF(A32="","",IF(COUNTIF(Times!$A$8:$A$87,A32)&gt;0,MAXIFS(Times!$K$8:$K$87,Times!$A$8:$A$87,A32),""))</f>
      </c>
      <c r="G32" s="15">
        <f>IF(AND(ISNUMBER(F32),ISNUMBER(E33)),ROUND((E33-F32)*24,2),"")</f>
      </c>
      <c r="H32" s="23">
        <f>IF(AND(ISNUMBER(C32),C32&gt;10),"over 10 h","")</f>
      </c>
      <c r="I32" s="23">
        <f>IF(AND(ISNUMBER(C32),OR(AND(C32&gt;9,D32&lt;45),AND(C32&gt;6,D32&lt;30))),"too short","")</f>
      </c>
      <c r="J32" s="23">
        <f>IF(AND(ISNUMBER(G32),G32&lt;Times!$I$5),"too short","")</f>
      </c>
    </row>
    <row r="33" spans="1:10" x14ac:dyDescent="0.25">
      <c r="A33" s="18">
        <f>IF(MONTH(Times!$F$5+27)=MONTH(Times!$F$5),Times!$F$5+27,"")</f>
      </c>
      <c r="B33" s="19">
        <f>IF(A33="","",A33)</f>
      </c>
      <c r="C33" s="15">
        <f>IF(A33="","",IF(COUNTIF(Times!$A$8:$A$87,A33)&gt;0,SUMIF(Times!$A$8:$A$87,A33,Times!$G$8:$G$87),""))</f>
      </c>
      <c r="D33" s="20">
        <f>IF(A33="","",IF(COUNTIF(Times!$A$8:$A$87,A33)&gt;0,IF(C33=0,0,MAX(SUMIF(Times!$A$8:$A$87,A33,Times!$F$8:$F$87),ROUND((MAXIFS(Times!$K$8:$K$87,Times!$A$8:$A$87,A33)-MINIFS(Times!$J$8:$J$87,Times!$A$8:$A$87,A33))*1440-C33*60,0))),""))</f>
      </c>
      <c r="E33" s="21">
        <f>IF(A33="","",IF(COUNTIF(Times!$A$8:$A$87,A33)&gt;0,MINIFS(Times!$J$8:$J$87,Times!$A$8:$A$87,A33),""))</f>
      </c>
      <c r="F33" s="22">
        <f>IF(A33="","",IF(COUNTIF(Times!$A$8:$A$87,A33)&gt;0,MAXIFS(Times!$K$8:$K$87,Times!$A$8:$A$87,A33),""))</f>
      </c>
      <c r="G33" s="15">
        <f>IF(AND(ISNUMBER(F33),ISNUMBER(E34)),ROUND((E34-F33)*24,2),"")</f>
      </c>
      <c r="H33" s="23">
        <f>IF(AND(ISNUMBER(C33),C33&gt;10),"over 10 h","")</f>
      </c>
      <c r="I33" s="23">
        <f>IF(AND(ISNUMBER(C33),OR(AND(C33&gt;9,D33&lt;45),AND(C33&gt;6,D33&lt;30))),"too short","")</f>
      </c>
      <c r="J33" s="23">
        <f>IF(AND(ISNUMBER(G33),G33&lt;Times!$I$5),"too short","")</f>
      </c>
    </row>
    <row r="34" spans="1:10" x14ac:dyDescent="0.25">
      <c r="A34" s="18">
        <f>IF(MONTH(Times!$F$5+28)=MONTH(Times!$F$5),Times!$F$5+28,"")</f>
      </c>
      <c r="B34" s="19">
        <f>IF(A34="","",A34)</f>
      </c>
      <c r="C34" s="15">
        <f>IF(A34="","",IF(COUNTIF(Times!$A$8:$A$87,A34)&gt;0,SUMIF(Times!$A$8:$A$87,A34,Times!$G$8:$G$87),""))</f>
      </c>
      <c r="D34" s="20">
        <f>IF(A34="","",IF(COUNTIF(Times!$A$8:$A$87,A34)&gt;0,IF(C34=0,0,MAX(SUMIF(Times!$A$8:$A$87,A34,Times!$F$8:$F$87),ROUND((MAXIFS(Times!$K$8:$K$87,Times!$A$8:$A$87,A34)-MINIFS(Times!$J$8:$J$87,Times!$A$8:$A$87,A34))*1440-C34*60,0))),""))</f>
      </c>
      <c r="E34" s="21">
        <f>IF(A34="","",IF(COUNTIF(Times!$A$8:$A$87,A34)&gt;0,MINIFS(Times!$J$8:$J$87,Times!$A$8:$A$87,A34),""))</f>
      </c>
      <c r="F34" s="22">
        <f>IF(A34="","",IF(COUNTIF(Times!$A$8:$A$87,A34)&gt;0,MAXIFS(Times!$K$8:$K$87,Times!$A$8:$A$87,A34),""))</f>
      </c>
      <c r="G34" s="15">
        <f>IF(AND(ISNUMBER(F34),ISNUMBER(E35)),ROUND((E35-F34)*24,2),"")</f>
      </c>
      <c r="H34" s="23">
        <f>IF(AND(ISNUMBER(C34),C34&gt;10),"over 10 h","")</f>
      </c>
      <c r="I34" s="23">
        <f>IF(AND(ISNUMBER(C34),OR(AND(C34&gt;9,D34&lt;45),AND(C34&gt;6,D34&lt;30))),"too short","")</f>
      </c>
      <c r="J34" s="23">
        <f>IF(AND(ISNUMBER(G34),G34&lt;Times!$I$5),"too short","")</f>
      </c>
    </row>
    <row r="35" spans="1:10" x14ac:dyDescent="0.25">
      <c r="A35" s="18">
        <f>IF(MONTH(Times!$F$5+29)=MONTH(Times!$F$5),Times!$F$5+29,"")</f>
      </c>
      <c r="B35" s="19">
        <f>IF(A35="","",A35)</f>
      </c>
      <c r="C35" s="15">
        <f>IF(A35="","",IF(COUNTIF(Times!$A$8:$A$87,A35)&gt;0,SUMIF(Times!$A$8:$A$87,A35,Times!$G$8:$G$87),""))</f>
      </c>
      <c r="D35" s="20">
        <f>IF(A35="","",IF(COUNTIF(Times!$A$8:$A$87,A35)&gt;0,IF(C35=0,0,MAX(SUMIF(Times!$A$8:$A$87,A35,Times!$F$8:$F$87),ROUND((MAXIFS(Times!$K$8:$K$87,Times!$A$8:$A$87,A35)-MINIFS(Times!$J$8:$J$87,Times!$A$8:$A$87,A35))*1440-C35*60,0))),""))</f>
      </c>
      <c r="E35" s="21">
        <f>IF(A35="","",IF(COUNTIF(Times!$A$8:$A$87,A35)&gt;0,MINIFS(Times!$J$8:$J$87,Times!$A$8:$A$87,A35),""))</f>
      </c>
      <c r="F35" s="22">
        <f>IF(A35="","",IF(COUNTIF(Times!$A$8:$A$87,A35)&gt;0,MAXIFS(Times!$K$8:$K$87,Times!$A$8:$A$87,A35),""))</f>
      </c>
      <c r="G35" s="15">
        <f>IF(AND(ISNUMBER(F35),ISNUMBER(E36)),ROUND((E36-F35)*24,2),"")</f>
      </c>
      <c r="H35" s="23">
        <f>IF(AND(ISNUMBER(C35),C35&gt;10),"over 10 h","")</f>
      </c>
      <c r="I35" s="23">
        <f>IF(AND(ISNUMBER(C35),OR(AND(C35&gt;9,D35&lt;45),AND(C35&gt;6,D35&lt;30))),"too short","")</f>
      </c>
      <c r="J35" s="23">
        <f>IF(AND(ISNUMBER(G35),G35&lt;Times!$I$5),"too short","")</f>
      </c>
    </row>
    <row r="36" spans="1:10" x14ac:dyDescent="0.25">
      <c r="A36" s="18">
        <f>IF(MONTH(Times!$F$5+30)=MONTH(Times!$F$5),Times!$F$5+30,"")</f>
      </c>
      <c r="B36" s="19">
        <f>IF(A36="","",A36)</f>
      </c>
      <c r="C36" s="15">
        <f>IF(A36="","",IF(COUNTIF(Times!$A$8:$A$87,A36)&gt;0,SUMIF(Times!$A$8:$A$87,A36,Times!$G$8:$G$87),""))</f>
      </c>
      <c r="D36" s="20">
        <f>IF(A36="","",IF(COUNTIF(Times!$A$8:$A$87,A36)&gt;0,IF(C36=0,0,MAX(SUMIF(Times!$A$8:$A$87,A36,Times!$F$8:$F$87),ROUND((MAXIFS(Times!$K$8:$K$87,Times!$A$8:$A$87,A36)-MINIFS(Times!$J$8:$J$87,Times!$A$8:$A$87,A36))*1440-C36*60,0))),""))</f>
      </c>
      <c r="E36" s="21">
        <f>IF(A36="","",IF(COUNTIF(Times!$A$8:$A$87,A36)&gt;0,MINIFS(Times!$J$8:$J$87,Times!$A$8:$A$87,A36),""))</f>
      </c>
      <c r="F36" s="22">
        <f>IF(A36="","",IF(COUNTIF(Times!$A$8:$A$87,A36)&gt;0,MAXIFS(Times!$K$8:$K$87,Times!$A$8:$A$87,A36),""))</f>
      </c>
      <c r="G36" s="15">
        <f>""</f>
      </c>
      <c r="H36" s="23">
        <f>IF(AND(ISNUMBER(C36),C36&gt;10),"over 10 h","")</f>
      </c>
      <c r="I36" s="23">
        <f>IF(AND(ISNUMBER(C36),OR(AND(C36&gt;9,D36&lt;45),AND(C36&gt;6,D36&lt;30))),"too short","")</f>
      </c>
      <c r="J36" s="23">
        <f>IF(AND(ISNUMBER(G36),G36&lt;Times!$I$5),"too short","")</f>
      </c>
    </row>
    <row r="37" spans="2:3" x14ac:dyDescent="0.25">
      <c r="B37" s="16" t="s">
        <v>44</v>
      </c>
      <c r="C37" s="15">
        <f>SUM(C6:C36)</f>
      </c>
    </row>
    <row r="39" ht="28" customHeight="1" spans="1:10" x14ac:dyDescent="0.25">
      <c r="A39" s="17" t="s">
        <v>57</v>
      </c>
      <c r="B39" s="17"/>
      <c r="C39" s="17"/>
      <c r="D39" s="17"/>
      <c r="E39" s="17"/>
      <c r="F39" s="17"/>
      <c r="G39" s="17"/>
      <c r="H39" s="17"/>
      <c r="I39" s="17"/>
      <c r="J39" s="17"/>
    </row>
    <row r="40" ht="28" customHeight="1" spans="1:10" x14ac:dyDescent="0.25">
      <c r="A40" s="17" t="s">
        <v>58</v>
      </c>
      <c r="B40" s="17"/>
      <c r="C40" s="17"/>
      <c r="D40" s="17"/>
      <c r="E40" s="17"/>
      <c r="F40" s="17"/>
      <c r="G40" s="17"/>
      <c r="H40" s="17"/>
      <c r="I40" s="17"/>
      <c r="J40" s="17"/>
    </row>
    <row r="42" spans="1:1" x14ac:dyDescent="0.25">
      <c r="A42" s="6" t="s">
        <v>19</v>
      </c>
    </row>
  </sheetData>
  <mergeCells count="4">
    <mergeCell ref="A2:J2"/>
    <mergeCell ref="A3:J3"/>
    <mergeCell ref="A39:J39"/>
    <mergeCell ref="A40:J40"/>
  </mergeCells>
  <conditionalFormatting sqref="H6:J36">
    <cfRule type="expression" dxfId="0" priority="1">
      <formula>LEN(H6)&gt;0</formula>
    </cfRule>
  </conditionalFormatting>
  <conditionalFormatting sqref="A6:B36">
    <cfRule type="expression" dxfId="1" priority="2">
      <formula>AND(ISNUMBER(A6),WEEKDAY(A6,2)=7)</formula>
    </cfRule>
  </conditionalFormatting>
  <pageMargins left="0.7" right="0.7" top="0.75" bottom="0.75" header="0.3" footer="0.3"/>
  <pageSetup paperSize="9" orientation="portrait" horizontalDpi="4294967295" verticalDpi="4294967295" scale="100" fitToWidth="1" fitToHeight="1"/>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6ECE7"/>
  </sheetPr>
  <dimension ref="A1:B28"/>
  <sheetFormatPr defaultRowHeight="15" outlineLevelRow="0" outlineLevelCol="0" x14ac:dyDescent="55"/>
  <cols>
    <col min="1" max="1" width="30" customWidth="1"/>
    <col min="2" max="2" width="12" customWidth="1"/>
  </cols>
  <sheetData>
    <row r="1" ht="24" customHeight="1" x14ac:dyDescent="0.25"/>
    <row r="2" ht="24" customHeight="1" spans="1:2" x14ac:dyDescent="0.25">
      <c r="A2" s="7" t="s">
        <v>59</v>
      </c>
      <c r="B2" s="7"/>
    </row>
    <row r="3" ht="16" customHeight="1" spans="1:2" x14ac:dyDescent="0.25">
      <c r="A3" s="2" t="s">
        <v>60</v>
      </c>
      <c r="B3" s="2"/>
    </row>
    <row r="5" ht="30" customHeight="1" spans="1:2" x14ac:dyDescent="0.25">
      <c r="A5" s="12" t="s">
        <v>61</v>
      </c>
      <c r="B5" s="12" t="s">
        <v>31</v>
      </c>
    </row>
    <row r="6" spans="1:2" x14ac:dyDescent="0.25">
      <c r="A6" s="9" t="s">
        <v>38</v>
      </c>
      <c r="B6" s="15">
        <f>IF(A6="","",SUMIF(Times!$B$8:$B$87,A6,Times!$G$8:$G$87))</f>
      </c>
    </row>
    <row r="7" spans="1:2" x14ac:dyDescent="0.25">
      <c r="A7" s="9" t="s">
        <v>41</v>
      </c>
      <c r="B7" s="15">
        <f>IF(A7="","",SUMIF(Times!$B$8:$B$87,A7,Times!$G$8:$G$87))</f>
      </c>
    </row>
    <row r="8" spans="1:2" x14ac:dyDescent="0.25">
      <c r="A8" s="9" t="s">
        <v>42</v>
      </c>
      <c r="B8" s="15">
        <f>IF(A8="","",SUMIF(Times!$B$8:$B$87,A8,Times!$G$8:$G$87))</f>
      </c>
    </row>
    <row r="9" spans="1:2" x14ac:dyDescent="0.25">
      <c r="A9" s="9"/>
      <c r="B9" s="15">
        <f>IF(A9="","",SUMIF(Times!$B$8:$B$87,A9,Times!$G$8:$G$87))</f>
      </c>
    </row>
    <row r="10" spans="1:2" x14ac:dyDescent="0.25">
      <c r="A10" s="9"/>
      <c r="B10" s="15">
        <f>IF(A10="","",SUMIF(Times!$B$8:$B$87,A10,Times!$G$8:$G$87))</f>
      </c>
    </row>
    <row r="11" spans="1:2" x14ac:dyDescent="0.25">
      <c r="A11" s="9"/>
      <c r="B11" s="15">
        <f>IF(A11="","",SUMIF(Times!$B$8:$B$87,A11,Times!$G$8:$G$87))</f>
      </c>
    </row>
    <row r="12" spans="1:2" x14ac:dyDescent="0.25">
      <c r="A12" s="9"/>
      <c r="B12" s="15">
        <f>IF(A12="","",SUMIF(Times!$B$8:$B$87,A12,Times!$G$8:$G$87))</f>
      </c>
    </row>
    <row r="13" spans="1:2" x14ac:dyDescent="0.25">
      <c r="A13" s="9"/>
      <c r="B13" s="15">
        <f>IF(A13="","",SUMIF(Times!$B$8:$B$87,A13,Times!$G$8:$G$87))</f>
      </c>
    </row>
    <row r="14" spans="1:2" x14ac:dyDescent="0.25">
      <c r="A14" s="9"/>
      <c r="B14" s="15">
        <f>IF(A14="","",SUMIF(Times!$B$8:$B$87,A14,Times!$G$8:$G$87))</f>
      </c>
    </row>
    <row r="15" spans="1:2" x14ac:dyDescent="0.25">
      <c r="A15" s="9"/>
      <c r="B15" s="15">
        <f>IF(A15="","",SUMIF(Times!$B$8:$B$87,A15,Times!$G$8:$G$87))</f>
      </c>
    </row>
    <row r="16" spans="1:2" x14ac:dyDescent="0.25">
      <c r="A16" s="9"/>
      <c r="B16" s="15">
        <f>IF(A16="","",SUMIF(Times!$B$8:$B$87,A16,Times!$G$8:$G$87))</f>
      </c>
    </row>
    <row r="17" spans="1:2" x14ac:dyDescent="0.25">
      <c r="A17" s="9"/>
      <c r="B17" s="15">
        <f>IF(A17="","",SUMIF(Times!$B$8:$B$87,A17,Times!$G$8:$G$87))</f>
      </c>
    </row>
    <row r="18" spans="1:2" x14ac:dyDescent="0.25">
      <c r="A18" s="9"/>
      <c r="B18" s="15">
        <f>IF(A18="","",SUMIF(Times!$B$8:$B$87,A18,Times!$G$8:$G$87))</f>
      </c>
    </row>
    <row r="19" spans="1:2" x14ac:dyDescent="0.25">
      <c r="A19" s="9"/>
      <c r="B19" s="15">
        <f>IF(A19="","",SUMIF(Times!$B$8:$B$87,A19,Times!$G$8:$G$87))</f>
      </c>
    </row>
    <row r="20" spans="1:2" x14ac:dyDescent="0.25">
      <c r="A20" s="9"/>
      <c r="B20" s="15">
        <f>IF(A20="","",SUMIF(Times!$B$8:$B$87,A20,Times!$G$8:$G$87))</f>
      </c>
    </row>
    <row r="21" spans="1:2" x14ac:dyDescent="0.25">
      <c r="A21" s="9"/>
      <c r="B21" s="15">
        <f>IF(A21="","",SUMIF(Times!$B$8:$B$87,A21,Times!$G$8:$G$87))</f>
      </c>
    </row>
    <row r="22" spans="1:2" x14ac:dyDescent="0.25">
      <c r="A22" s="9"/>
      <c r="B22" s="15">
        <f>IF(A22="","",SUMIF(Times!$B$8:$B$87,A22,Times!$G$8:$G$87))</f>
      </c>
    </row>
    <row r="23" spans="1:2" x14ac:dyDescent="0.25">
      <c r="A23" s="9"/>
      <c r="B23" s="15">
        <f>IF(A23="","",SUMIF(Times!$B$8:$B$87,A23,Times!$G$8:$G$87))</f>
      </c>
    </row>
    <row r="24" spans="1:2" x14ac:dyDescent="0.25">
      <c r="A24" s="9"/>
      <c r="B24" s="15">
        <f>IF(A24="","",SUMIF(Times!$B$8:$B$87,A24,Times!$G$8:$G$87))</f>
      </c>
    </row>
    <row r="25" spans="1:2" x14ac:dyDescent="0.25">
      <c r="A25" s="9"/>
      <c r="B25" s="15">
        <f>IF(A25="","",SUMIF(Times!$B$8:$B$87,A25,Times!$G$8:$G$87))</f>
      </c>
    </row>
    <row r="26" spans="1:2" x14ac:dyDescent="0.25">
      <c r="A26" s="16" t="s">
        <v>44</v>
      </c>
      <c r="B26" s="15">
        <f>SUM(B6:B25)</f>
      </c>
    </row>
    <row r="28" spans="1:1" x14ac:dyDescent="0.25">
      <c r="A28" s="6" t="s">
        <v>19</v>
      </c>
    </row>
  </sheetData>
  <mergeCells count="2">
    <mergeCell ref="A2:B2"/>
    <mergeCell ref="A3:B3"/>
  </mergeCells>
  <pageMargins left="0.7" right="0.7" top="0.75" bottom="0.75" header="0.3" footer="0.3"/>
  <pageSetup orientation="portrait" horizontalDpi="4294967295" verticalDpi="4294967295" scale="100" fitToWidth="1" fitToHeight="1"/>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6ECE7"/>
  </sheetPr>
  <dimension ref="A1:B12"/>
  <sheetFormatPr defaultRowHeight="15" outlineLevelRow="0" outlineLevelCol="0" x14ac:dyDescent="55"/>
  <cols>
    <col min="1" max="1" width="20" customWidth="1"/>
    <col min="2" max="2" width="12" customWidth="1"/>
  </cols>
  <sheetData>
    <row r="1" ht="24" customHeight="1" x14ac:dyDescent="0.25"/>
    <row r="2" ht="24" customHeight="1" spans="1:2" x14ac:dyDescent="0.25">
      <c r="A2" s="7" t="s">
        <v>62</v>
      </c>
      <c r="B2" s="7"/>
    </row>
    <row r="3" ht="16" customHeight="1" spans="1:2" x14ac:dyDescent="0.25">
      <c r="A3" s="2" t="s">
        <v>63</v>
      </c>
      <c r="B3" s="2"/>
    </row>
    <row r="5" ht="30" customHeight="1" spans="1:2" x14ac:dyDescent="0.25">
      <c r="A5" s="12" t="s">
        <v>27</v>
      </c>
      <c r="B5" s="12" t="s">
        <v>31</v>
      </c>
    </row>
    <row r="6" spans="1:2" x14ac:dyDescent="0.25">
      <c r="A6" s="24" t="s">
        <v>37</v>
      </c>
      <c r="B6" s="15">
        <f>SUMIF(Times!$C$8:$C$87,A6,Times!$G$8:$G$87)</f>
      </c>
    </row>
    <row r="7" spans="1:2" x14ac:dyDescent="0.25">
      <c r="A7" s="24" t="s">
        <v>39</v>
      </c>
      <c r="B7" s="15">
        <f>SUMIF(Times!$C$8:$C$87,A7,Times!$G$8:$G$87)</f>
      </c>
    </row>
    <row r="8" spans="1:2" x14ac:dyDescent="0.25">
      <c r="A8" s="24" t="s">
        <v>43</v>
      </c>
      <c r="B8" s="15">
        <f>SUMIF(Times!$C$8:$C$87,A8,Times!$G$8:$G$87)</f>
      </c>
    </row>
    <row r="9" spans="1:2" x14ac:dyDescent="0.25">
      <c r="A9" s="24" t="s">
        <v>64</v>
      </c>
      <c r="B9" s="15">
        <f>SUMIF(Times!$C$8:$C$87,A9,Times!$G$8:$G$87)</f>
      </c>
    </row>
    <row r="10" spans="1:2" x14ac:dyDescent="0.25">
      <c r="A10" s="16" t="s">
        <v>44</v>
      </c>
      <c r="B10" s="15">
        <f>SUM(B6:B9)</f>
      </c>
    </row>
    <row r="12" spans="1:1" x14ac:dyDescent="0.25">
      <c r="A12" s="6" t="s">
        <v>19</v>
      </c>
    </row>
  </sheetData>
  <mergeCells count="2">
    <mergeCell ref="A2:B2"/>
    <mergeCell ref="A3:B3"/>
  </mergeCells>
  <pageMargins left="0.7" right="0.7" top="0.75" bottom="0.75" header="0.3" footer="0.3"/>
  <pageSetup orientation="portrait" horizontalDpi="4294967295" verticalDpi="4294967295" scale="100" fitToWidth="1" fitToHeight="1"/>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Instructions</vt:lpstr>
      <vt:lpstr>Times</vt:lpstr>
      <vt:lpstr>Day check</vt:lpstr>
      <vt:lpstr>Customers</vt:lpstr>
      <vt:lpstr>Types</vt:lpstr>
    </vt:vector>
  </TitlesOfParts>
  <Company>AMNAU GmbH</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MetronHR</dc:creator>
  <dc:title>Service technician timesheet</dc:title>
  <dc:subject>Drive, job and emergency call per customer, with the rest until the next morning</dc:subject>
  <dc:description>Created by MetronHR: free HR template. www.metronhr.de</dc:description>
  <cp:keywords/>
  <cp:category/>
  <cp:lastModifiedBy>MetronHR</cp:lastModifiedBy>
  <dcterms:created xsi:type="dcterms:W3CDTF">2026-05-27T00:00:00Z</dcterms:created>
  <dcterms:modified xsi:type="dcterms:W3CDTF">2026-11-02T21:10:12Z</dcterms:modified>
</cp:coreProperties>
</file>