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nleitung" state="visible" r:id="rId4"/>
    <sheet sheetId="2" name="Schichten" state="visible" r:id="rId5"/>
    <sheet sheetId="3" name="Wochenplan" state="visible" r:id="rId6"/>
  </sheets>
  <calcPr calcId="171027" fullCalcOnLoad="1"/>
</workbook>
</file>

<file path=xl/sharedStrings.xml><?xml version="1.0" encoding="utf-8"?>
<sst xmlns="http://schemas.openxmlformats.org/spreadsheetml/2006/main" count="160" uniqueCount="77">
  <si>
    <t>Dienstplan Pflege, Anleitung</t>
  </si>
  <si>
    <t>Vorlage von MetronHR</t>
  </si>
  <si>
    <t>1. Im Blatt "Wochenplan" oben das Datum des Montags der Woche und die Mindestruhezeit eintragen (gesetzlich 11 Stunden).</t>
  </si>
  <si>
    <t>2. Je Person: Name, dann für jeden Tag Beginn und Ende. Ein zweiter Abschnitt (Teildienst) kommt in Beginn 2 und Ende 2, die Pause in Minuten. Die Lücke zwischen den Abschnitten zählt ab 15 Minuten als Pause mit.</t>
  </si>
  <si>
    <t>3. Endet ein Dienst nach Mitternacht, einfach die Uhrzeit eintragen (z. B. 06:00): Die Vorlage erkennt den Folgetag.</t>
  </si>
  <si>
    <t>4. Die Zeile "So (Vorwoche)" nimmt den letzten Dienst vor dem Montag auf, damit auch die Ruhezeit am Montag geprüft wird.</t>
  </si>
  <si>
    <t>5. Gelb markierte Prüffelder zeigen, wo eine Regel verletzt sein kann. Die Spalte nennt den Paragrafen.</t>
  </si>
  <si>
    <t>6. Das Blatt "Schichten" listet typische Schichten der Branche als Beispiel; das Kürzel in der Spalte Schicht ist frei wählbar.</t>
  </si>
  <si>
    <t/>
  </si>
  <si>
    <t>Die erste Person ist mit einer Beispielwoche ausgefüllt, die zeigt, wie ein Regelverstoß markiert wird. Vor dem Gebrauch überschreiben.</t>
  </si>
  <si>
    <t>MetronHR prüft diese Regeln beim Planen im Professional-Tarif und stellt den Plan der erfassten Zeit gegenüber.</t>
  </si>
  <si>
    <t>Rechtliche Hinweise</t>
  </si>
  <si>
    <t>§ 3 ArbZG: höchstens acht Stunden je Werktag, bis zu zehn, wenn der Durchschnitt innerhalb von sechs Kalendermonaten oder 24 Wochen bei acht Stunden bleibt. Werktage sind Montag bis Samstag, im Schnitt also 48 Stunden je Woche.</t>
  </si>
  <si>
    <t>§ 4 ArbZG: 30 Minuten Pause bei mehr als sechs Stunden, 45 Minuten bei mehr als neun Stunden, aufteilbar in Abschnitte von mindestens 15 Minuten.</t>
  </si>
  <si>
    <t>§ 5 Abs. 1 ArbZG: mindestens elf Stunden ununterbrochene Ruhezeit nach dem Ende der täglichen Arbeitszeit.</t>
  </si>
  <si>
    <t>Tarifverträge und darauf gestützte Betriebsvereinbarungen können nach § 7 ArbZG abweichende Werte zulassen. Die Prüfungen in dieser Vorlage zeigen die gesetzlichen Grundwerte.</t>
  </si>
  <si>
    <t>Ein Plan ersetzt keine Arbeitszeiterfassung. Seit dem Beschluss des Bundesarbeitsgerichts vom 13.09.2022 (1 ABR 22/21) ist die tatsächlich geleistete Arbeitszeit zu erfassen.</t>
  </si>
  <si>
    <t>§ 5 Abs. 2 ArbZG: In dieser Branche darf die Ruhezeit auf zehn Stunden sinken, wenn jede Verkürzung innerhalb eines Kalendermonats oder von vier Wochen durch eine Ruhezeit von mindestens zwölf Stunden ausgeglichen wird. Wer das nutzt, setzt die Mindestruhezeit in der Excel-Fassung auf 10 und plant den Ausgleich mit.</t>
  </si>
  <si>
    <t>§ 5 Abs. 3 ArbZG: In Krankenhäusern und Pflegeeinrichtungen dürfen Kürzungen der Ruhezeit durch Einsätze in der Rufbereitschaft, die nicht mehr als die Hälfte der Ruhezeit betragen, zu anderen Zeiten ausgeglichen werden.</t>
  </si>
  <si>
    <t>Nachtarbeit (§ 2 Abs. 3 bis 5, § 6 ArbZG): Nachtzeit ist 23 bis 6 Uhr, Nachtarbeit jede Arbeit mit mehr als zwei Stunden darin. Für Nachtarbeitnehmer gilt der Ausgleich auf acht Stunden im Schnitt binnen eines Kalendermonats oder vier Wochen, dazu ein Anspruch auf Untersuchung und auf Zuschlag oder freie Tage.</t>
  </si>
  <si>
    <t>Sonntage: grundsätzlich beschäftigungsfrei (§ 9 ArbZG). § 10 Abs. 1 Nr. 3 ArbZG erlaubt Arbeit in Krankenhäusern und anderen Einrichtungen zur Behandlung, Pflege und Betreuung von Personen, soweit die Arbeit nicht an Werktagen erledigt werden kann. Mindestens 15 Sonntage im Jahr bleiben frei, für jeden Arbeitssonntag gibt es einen Ersatzruhetag binnen zwei Wochen (§ 11 ArbZG).</t>
  </si>
  <si>
    <t>Beginn, Ende und Dauer der täglichen Arbeitszeit binnen sieben Tagen aufzeichnen und zwei Jahre aufbewahren: So sind die Aufzeichnungspflichten aus Mindestlohn- und Entsenderecht (§ 17 MiLoG, § 19 AEntG) erfüllt, soweit sie für den Betrieb gelten.</t>
  </si>
  <si>
    <t>Vorlage von MetronHR: www.metronhr.de | Frei verwendbar im Unternehmen.</t>
  </si>
  <si>
    <t>Schichten</t>
  </si>
  <si>
    <t>Beispiele aus der Branche, frei änderbar</t>
  </si>
  <si>
    <t>Kürzel</t>
  </si>
  <si>
    <t>Bezeichnung</t>
  </si>
  <si>
    <t>Abschnitt 1</t>
  </si>
  <si>
    <t>Abschnitt 2 / Ende</t>
  </si>
  <si>
    <t>F</t>
  </si>
  <si>
    <t>Frühdienst</t>
  </si>
  <si>
    <t>06:00</t>
  </si>
  <si>
    <t>14:15</t>
  </si>
  <si>
    <t>S</t>
  </si>
  <si>
    <t>Spätdienst</t>
  </si>
  <si>
    <t>13:45</t>
  </si>
  <si>
    <t>21:30</t>
  </si>
  <si>
    <t>N</t>
  </si>
  <si>
    <t>Nachtdienst</t>
  </si>
  <si>
    <t>21:00</t>
  </si>
  <si>
    <t>06:15</t>
  </si>
  <si>
    <t>G</t>
  </si>
  <si>
    <t>Geteilter Dienst</t>
  </si>
  <si>
    <t>06:00–10:00</t>
  </si>
  <si>
    <t>17:00–21:00</t>
  </si>
  <si>
    <t>Dienstplan Pflege</t>
  </si>
  <si>
    <t>Wochenplan mit Früh-, Spät-, Nacht- und geteiltem Dienst, mit Ruhezeitprüfung</t>
  </si>
  <si>
    <t>Woche ab Montag:</t>
  </si>
  <si>
    <t>Mindestruhezeit (h):</t>
  </si>
  <si>
    <t>Bereich:</t>
  </si>
  <si>
    <t>Wohnbereich</t>
  </si>
  <si>
    <t>Mitarbeiter(in)</t>
  </si>
  <si>
    <t>Tag</t>
  </si>
  <si>
    <t>Datum</t>
  </si>
  <si>
    <t>Schicht</t>
  </si>
  <si>
    <t>Beginn</t>
  </si>
  <si>
    <t>Ende</t>
  </si>
  <si>
    <t>Beginn 2</t>
  </si>
  <si>
    <t>Ende 2</t>
  </si>
  <si>
    <t>Pause (Min)</t>
  </si>
  <si>
    <t>Stunden</t>
  </si>
  <si>
    <t>Ruhezeit (h)</t>
  </si>
  <si>
    <t>Ruhezeit § 5</t>
  </si>
  <si>
    <t>Höchstzeit § 3</t>
  </si>
  <si>
    <t>Pause § 4</t>
  </si>
  <si>
    <t>Beispiel, Anna</t>
  </si>
  <si>
    <t>So (Vorwoche)</t>
  </si>
  <si>
    <t>Mo</t>
  </si>
  <si>
    <t>Di</t>
  </si>
  <si>
    <t>Mi</t>
  </si>
  <si>
    <t>Do</t>
  </si>
  <si>
    <t>Fr</t>
  </si>
  <si>
    <t>Sa</t>
  </si>
  <si>
    <t>So</t>
  </si>
  <si>
    <t>Woche</t>
  </si>
  <si>
    <t>Prüfungen: Höchstzeit über zehn Stunden am Tag (§ 3 ArbZG), Pause unter 30 Minuten ab sechs und unter 45 Minuten ab neun Stunden (§ 4), Ruhezeit unter dem Wert oben (§ 5), Woche über 48 Stunden (nur mit Ausgleich) oder 60 Stunden.</t>
  </si>
  <si>
    <t>Die Prüfungen markieren, sie entscheiden nicht. Tarifverträge können andere Werte zulassen, die Hinweise stehen im Blatt Anleitung.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</si>
</sst>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8"/>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5" ht="30" customHeight="1" spans="1:1" x14ac:dyDescent="0.25">
      <c r="A25" s="5" t="s">
        <v>20</v>
      </c>
    </row>
    <row r="26" ht="30" customHeight="1" spans="1:1" x14ac:dyDescent="0.25">
      <c r="A26" s="5" t="s">
        <v>21</v>
      </c>
    </row>
    <row r="28" spans="1:1" x14ac:dyDescent="0.25">
      <c r="A28" s="6" t="s">
        <v>22</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23</v>
      </c>
      <c r="B2" s="7"/>
      <c r="C2" s="7"/>
      <c r="D2" s="7"/>
    </row>
    <row r="3" ht="16" customHeight="1" spans="1:4" x14ac:dyDescent="0.25">
      <c r="A3" s="2" t="s">
        <v>24</v>
      </c>
      <c r="B3" s="2"/>
      <c r="C3" s="2"/>
      <c r="D3" s="2"/>
    </row>
    <row r="5" spans="1:4" x14ac:dyDescent="0.25">
      <c r="A5" s="8" t="s">
        <v>25</v>
      </c>
      <c r="B5" s="8" t="s">
        <v>26</v>
      </c>
      <c r="C5" s="8" t="s">
        <v>27</v>
      </c>
      <c r="D5" s="8" t="s">
        <v>28</v>
      </c>
    </row>
    <row r="6" spans="1:4" x14ac:dyDescent="0.25">
      <c r="A6" s="9" t="s">
        <v>29</v>
      </c>
      <c r="B6" s="10" t="s">
        <v>30</v>
      </c>
      <c r="C6" s="9" t="s">
        <v>31</v>
      </c>
      <c r="D6" s="9" t="s">
        <v>32</v>
      </c>
    </row>
    <row r="7" spans="1:4" x14ac:dyDescent="0.25">
      <c r="A7" s="9" t="s">
        <v>33</v>
      </c>
      <c r="B7" s="10" t="s">
        <v>34</v>
      </c>
      <c r="C7" s="9" t="s">
        <v>35</v>
      </c>
      <c r="D7" s="9" t="s">
        <v>36</v>
      </c>
    </row>
    <row r="8" spans="1:4" x14ac:dyDescent="0.25">
      <c r="A8" s="9" t="s">
        <v>37</v>
      </c>
      <c r="B8" s="10" t="s">
        <v>38</v>
      </c>
      <c r="C8" s="9" t="s">
        <v>39</v>
      </c>
      <c r="D8" s="9" t="s">
        <v>40</v>
      </c>
    </row>
    <row r="9" spans="1:4" x14ac:dyDescent="0.25">
      <c r="A9" s="9" t="s">
        <v>41</v>
      </c>
      <c r="B9" s="10" t="s">
        <v>42</v>
      </c>
      <c r="C9" s="9" t="s">
        <v>43</v>
      </c>
      <c r="D9" s="9" t="s">
        <v>44</v>
      </c>
    </row>
    <row r="11" spans="1:1" x14ac:dyDescent="0.25">
      <c r="A11" s="6" t="s">
        <v>22</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45</v>
      </c>
      <c r="B2" s="7"/>
      <c r="C2" s="7"/>
      <c r="D2" s="7"/>
      <c r="E2" s="7"/>
      <c r="F2" s="7"/>
      <c r="G2" s="7"/>
      <c r="H2" s="7"/>
      <c r="I2" s="7"/>
      <c r="J2" s="7"/>
      <c r="K2" s="7"/>
      <c r="L2" s="7"/>
      <c r="M2" s="7"/>
      <c r="N2" s="7"/>
    </row>
    <row r="3" ht="16" customHeight="1" spans="1:14" x14ac:dyDescent="0.25">
      <c r="A3" s="2" t="s">
        <v>46</v>
      </c>
      <c r="B3" s="2"/>
      <c r="C3" s="2"/>
      <c r="D3" s="2"/>
      <c r="E3" s="2"/>
      <c r="F3" s="2"/>
      <c r="G3" s="2"/>
      <c r="H3" s="2"/>
      <c r="I3" s="2"/>
      <c r="J3" s="2"/>
      <c r="K3" s="2"/>
      <c r="L3" s="2"/>
      <c r="M3" s="2"/>
      <c r="N3" s="2"/>
    </row>
    <row r="5" spans="1:12" x14ac:dyDescent="0.25">
      <c r="A5" s="11" t="s">
        <v>47</v>
      </c>
      <c r="C5" s="12">
        <v>46328</v>
      </c>
      <c r="E5" s="11" t="s">
        <v>48</v>
      </c>
      <c r="F5" s="11"/>
      <c r="G5" s="13">
        <v>11</v>
      </c>
      <c r="I5" s="11" t="s">
        <v>49</v>
      </c>
      <c r="J5" s="13" t="s">
        <v>50</v>
      </c>
      <c r="K5" s="13"/>
      <c r="L5" s="13"/>
    </row>
    <row r="7" ht="30" customHeight="1" spans="1:14" x14ac:dyDescent="0.25">
      <c r="A7" s="14" t="s">
        <v>51</v>
      </c>
      <c r="B7" s="14" t="s">
        <v>52</v>
      </c>
      <c r="C7" s="14" t="s">
        <v>53</v>
      </c>
      <c r="D7" s="14" t="s">
        <v>54</v>
      </c>
      <c r="E7" s="14" t="s">
        <v>55</v>
      </c>
      <c r="F7" s="14" t="s">
        <v>56</v>
      </c>
      <c r="G7" s="14" t="s">
        <v>57</v>
      </c>
      <c r="H7" s="14" t="s">
        <v>58</v>
      </c>
      <c r="I7" s="14" t="s">
        <v>59</v>
      </c>
      <c r="J7" s="14" t="s">
        <v>60</v>
      </c>
      <c r="K7" s="14" t="s">
        <v>61</v>
      </c>
      <c r="L7" s="14" t="s">
        <v>62</v>
      </c>
      <c r="M7" s="14" t="s">
        <v>63</v>
      </c>
      <c r="N7" s="14" t="s">
        <v>64</v>
      </c>
    </row>
    <row r="8" spans="1:14" x14ac:dyDescent="0.25">
      <c r="A8" s="15" t="s">
        <v>65</v>
      </c>
      <c r="B8" s="16" t="s">
        <v>66</v>
      </c>
      <c r="C8" s="17">
        <f>$C$5+-1</f>
      </c>
      <c r="D8" s="18"/>
      <c r="E8" s="19">
        <v>0.5729166666666666</v>
      </c>
      <c r="F8" s="19">
        <v>0.8958333333333334</v>
      </c>
      <c r="G8" s="19"/>
      <c r="H8" s="19"/>
      <c r="I8" s="18">
        <v>30</v>
      </c>
      <c r="J8" s="16"/>
      <c r="K8" s="16"/>
      <c r="L8" s="16"/>
      <c r="M8" s="16"/>
      <c r="N8" s="16"/>
    </row>
    <row r="9" spans="1:14" x14ac:dyDescent="0.25">
      <c r="A9" s="15"/>
      <c r="B9" s="20" t="s">
        <v>67</v>
      </c>
      <c r="C9" s="21">
        <f>$C$5+0</f>
      </c>
      <c r="D9" s="22"/>
      <c r="E9" s="23">
        <v>0.25</v>
      </c>
      <c r="F9" s="23">
        <v>0.59375</v>
      </c>
      <c r="G9" s="23"/>
      <c r="H9" s="23"/>
      <c r="I9" s="22">
        <v>30</v>
      </c>
      <c r="J9" s="24">
        <f>IF(AND(ISNUMBER(E9),ISNUMBER(F9)),ROUND((IF(F9&lt;=E9,F9+1,F9)-E9)*24+IF(AND(ISNUMBER(G9),ISNUMBER(H9)),(IF(H9&lt;=G9,H9+1,H9)-G9)*24,0)-N(I9)/60,2),"")</f>
      </c>
      <c r="K9" s="24">
        <f>IF(AND(ISNUMBER(E9),ISNUMBER(E8),ISNUMBER(F8)),ROUND((1+E9-IF(AND(ISNUMBER(G8),ISNUMBER(H8)),IF(H8&lt;=G8,H8+1,H8),IF(F8&lt;=E8,F8+1,F8)))*24,2),"")</f>
      </c>
      <c r="L9" s="20">
        <f>IF(AND(ISNUMBER(K9),K9&lt;$G$5),"zu kurz","")</f>
      </c>
      <c r="M9" s="20">
        <f>IF(AND(ISNUMBER(J9),J9&gt;10),"über 10 h","")</f>
      </c>
      <c r="N9" s="20">
        <f>IF(AND(ISNUMBER(J9),OR(AND(J9&gt;9,(N(I9)+IF(AND(ISNUMBER(G9),ISNUMBER(F9)),IF((G9-F9)*1440&gt;=15,(G9-F9)*1440,0),0))&lt;45),AND(J9&gt;6,(N(I9)+IF(AND(ISNUMBER(G9),ISNUMBER(F9)),IF((G9-F9)*1440&gt;=15,(G9-F9)*1440,0),0))&lt;30))),"zu kurz","")</f>
      </c>
    </row>
    <row r="10" spans="1:14" x14ac:dyDescent="0.25">
      <c r="A10" s="15"/>
      <c r="B10" s="20" t="s">
        <v>68</v>
      </c>
      <c r="C10" s="21">
        <f>$C$5+1</f>
      </c>
      <c r="D10" s="22"/>
      <c r="E10" s="23">
        <v>0.5729166666666666</v>
      </c>
      <c r="F10" s="23">
        <v>0.8958333333333334</v>
      </c>
      <c r="G10" s="23"/>
      <c r="H10" s="23"/>
      <c r="I10" s="22">
        <v>30</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IF(AND(ISNUMBER(K10),K10&lt;$G$5),"zu kurz","")</f>
      </c>
      <c r="M10" s="20">
        <f>IF(AND(ISNUMBER(J10),J10&gt;10),"über 10 h","")</f>
      </c>
      <c r="N10" s="20">
        <f>IF(AND(ISNUMBER(J10),OR(AND(J10&gt;9,(N(I10)+IF(AND(ISNUMBER(G10),ISNUMBER(F10)),IF((G10-F10)*1440&gt;=15,(G10-F10)*1440,0),0))&lt;45),AND(J10&gt;6,(N(I10)+IF(AND(ISNUMBER(G10),ISNUMBER(F10)),IF((G10-F10)*1440&gt;=15,(G10-F10)*1440,0),0))&lt;30))),"zu kurz","")</f>
      </c>
    </row>
    <row r="11" spans="1:14" x14ac:dyDescent="0.25">
      <c r="A11" s="15"/>
      <c r="B11" s="20" t="s">
        <v>69</v>
      </c>
      <c r="C11" s="21">
        <f>$C$5+2</f>
      </c>
      <c r="D11" s="22"/>
      <c r="E11" s="23">
        <v>0.25</v>
      </c>
      <c r="F11" s="23">
        <v>0.59375</v>
      </c>
      <c r="G11" s="23"/>
      <c r="H11" s="23"/>
      <c r="I11" s="22">
        <v>30</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IF(AND(ISNUMBER(K11),K11&lt;$G$5),"zu kurz","")</f>
      </c>
      <c r="M11" s="20">
        <f>IF(AND(ISNUMBER(J11),J11&gt;10),"über 10 h","")</f>
      </c>
      <c r="N11" s="20">
        <f>IF(AND(ISNUMBER(J11),OR(AND(J11&gt;9,(N(I11)+IF(AND(ISNUMBER(G11),ISNUMBER(F11)),IF((G11-F11)*1440&gt;=15,(G11-F11)*1440,0),0))&lt;45),AND(J11&gt;6,(N(I11)+IF(AND(ISNUMBER(G11),ISNUMBER(F11)),IF((G11-F11)*1440&gt;=15,(G11-F11)*1440,0),0))&lt;30))),"zu kurz","")</f>
      </c>
    </row>
    <row r="12" spans="1:14" x14ac:dyDescent="0.25">
      <c r="A12" s="15"/>
      <c r="B12" s="20" t="s">
        <v>70</v>
      </c>
      <c r="C12" s="21">
        <f>$C$5+3</f>
      </c>
      <c r="D12" s="22"/>
      <c r="E12" s="23"/>
      <c r="F12" s="23"/>
      <c r="G12" s="23"/>
      <c r="H12" s="23"/>
      <c r="I12" s="22"/>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IF(AND(ISNUMBER(K12),K12&lt;$G$5),"zu kurz","")</f>
      </c>
      <c r="M12" s="20">
        <f>IF(AND(ISNUMBER(J12),J12&gt;10),"über 10 h","")</f>
      </c>
      <c r="N12" s="20">
        <f>IF(AND(ISNUMBER(J12),OR(AND(J12&gt;9,(N(I12)+IF(AND(ISNUMBER(G12),ISNUMBER(F12)),IF((G12-F12)*1440&gt;=15,(G12-F12)*1440,0),0))&lt;45),AND(J12&gt;6,(N(I12)+IF(AND(ISNUMBER(G12),ISNUMBER(F12)),IF((G12-F12)*1440&gt;=15,(G12-F12)*1440,0),0))&lt;30))),"zu kurz","")</f>
      </c>
    </row>
    <row r="13" spans="1:14" x14ac:dyDescent="0.25">
      <c r="A13" s="15"/>
      <c r="B13" s="20" t="s">
        <v>71</v>
      </c>
      <c r="C13" s="21">
        <f>$C$5+4</f>
      </c>
      <c r="D13" s="22"/>
      <c r="E13" s="23">
        <v>0.875</v>
      </c>
      <c r="F13" s="23">
        <v>0.2604166666666667</v>
      </c>
      <c r="G13" s="23"/>
      <c r="H13" s="23"/>
      <c r="I13" s="22">
        <v>45</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IF(AND(ISNUMBER(K13),K13&lt;$G$5),"zu kurz","")</f>
      </c>
      <c r="M13" s="20">
        <f>IF(AND(ISNUMBER(J13),J13&gt;10),"über 10 h","")</f>
      </c>
      <c r="N13" s="20">
        <f>IF(AND(ISNUMBER(J13),OR(AND(J13&gt;9,(N(I13)+IF(AND(ISNUMBER(G13),ISNUMBER(F13)),IF((G13-F13)*1440&gt;=15,(G13-F13)*1440,0),0))&lt;45),AND(J13&gt;6,(N(I13)+IF(AND(ISNUMBER(G13),ISNUMBER(F13)),IF((G13-F13)*1440&gt;=15,(G13-F13)*1440,0),0))&lt;30))),"zu kurz","")</f>
      </c>
    </row>
    <row r="14" spans="1:14" x14ac:dyDescent="0.25">
      <c r="A14" s="15"/>
      <c r="B14" s="20" t="s">
        <v>72</v>
      </c>
      <c r="C14" s="21">
        <f>$C$5+5</f>
      </c>
      <c r="D14" s="22"/>
      <c r="E14" s="23">
        <v>0.875</v>
      </c>
      <c r="F14" s="23">
        <v>0.2604166666666667</v>
      </c>
      <c r="G14" s="23"/>
      <c r="H14" s="23"/>
      <c r="I14" s="22">
        <v>45</v>
      </c>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IF(AND(ISNUMBER(K14),K14&lt;$G$5),"zu kurz","")</f>
      </c>
      <c r="M14" s="20">
        <f>IF(AND(ISNUMBER(J14),J14&gt;10),"über 10 h","")</f>
      </c>
      <c r="N14" s="20">
        <f>IF(AND(ISNUMBER(J14),OR(AND(J14&gt;9,(N(I14)+IF(AND(ISNUMBER(G14),ISNUMBER(F14)),IF((G14-F14)*1440&gt;=15,(G14-F14)*1440,0),0))&lt;45),AND(J14&gt;6,(N(I14)+IF(AND(ISNUMBER(G14),ISNUMBER(F14)),IF((G14-F14)*1440&gt;=15,(G14-F14)*1440,0),0))&lt;30))),"zu kurz","")</f>
      </c>
    </row>
    <row r="15" spans="1:14" x14ac:dyDescent="0.25">
      <c r="A15" s="15"/>
      <c r="B15" s="25" t="s">
        <v>73</v>
      </c>
      <c r="C15" s="26">
        <f>$C$5+6</f>
      </c>
      <c r="D15" s="22"/>
      <c r="E15" s="23"/>
      <c r="F15" s="23"/>
      <c r="G15" s="23"/>
      <c r="H15" s="23"/>
      <c r="I15" s="22"/>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IF(AND(ISNUMBER(K15),K15&lt;$G$5),"zu kurz","")</f>
      </c>
      <c r="M15" s="20">
        <f>IF(AND(ISNUMBER(J15),J15&gt;10),"über 10 h","")</f>
      </c>
      <c r="N15" s="20">
        <f>IF(AND(ISNUMBER(J15),OR(AND(J15&gt;9,(N(I15)+IF(AND(ISNUMBER(G15),ISNUMBER(F15)),IF((G15-F15)*1440&gt;=15,(G15-F15)*1440,0),0))&lt;45),AND(J15&gt;6,(N(I15)+IF(AND(ISNUMBER(G15),ISNUMBER(F15)),IF((G15-F15)*1440&gt;=15,(G15-F15)*1440,0),0))&lt;30))),"zu kurz","")</f>
      </c>
    </row>
    <row r="16" spans="1:14" x14ac:dyDescent="0.25">
      <c r="A16" s="15"/>
      <c r="B16" s="27" t="s">
        <v>74</v>
      </c>
      <c r="C16" s="28"/>
      <c r="D16" s="28"/>
      <c r="E16" s="28"/>
      <c r="F16" s="28"/>
      <c r="G16" s="28"/>
      <c r="H16" s="28"/>
      <c r="I16" s="28"/>
      <c r="J16" s="29">
        <f>SUM(J9:J15)</f>
      </c>
      <c r="K16" s="28"/>
      <c r="L16" s="28">
        <f>IF(AND(ISNUMBER(J15),J15&gt;0),"Sonntag: Ersatzruhetag","")</f>
      </c>
      <c r="M16" s="28">
        <f>IF(J16&gt;60,"über 60 h",IF(J16&gt;48,"über 48 h, Ausgleich",""))</f>
      </c>
      <c r="N16" s="28"/>
    </row>
    <row r="17" spans="1:14" x14ac:dyDescent="0.25">
      <c r="A17" s="15"/>
      <c r="B17" s="16" t="s">
        <v>66</v>
      </c>
      <c r="C17" s="17">
        <f>$C$5+-1</f>
      </c>
      <c r="D17" s="18"/>
      <c r="E17" s="19"/>
      <c r="F17" s="19"/>
      <c r="G17" s="19"/>
      <c r="H17" s="19"/>
      <c r="I17" s="18"/>
      <c r="J17" s="16"/>
      <c r="K17" s="16"/>
      <c r="L17" s="16"/>
      <c r="M17" s="16"/>
      <c r="N17" s="16"/>
    </row>
    <row r="18" spans="1:14" x14ac:dyDescent="0.25">
      <c r="A18" s="15"/>
      <c r="B18" s="20" t="s">
        <v>67</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IF(AND(ISNUMBER(K18),K18&lt;$G$5),"zu kurz","")</f>
      </c>
      <c r="M18" s="20">
        <f>IF(AND(ISNUMBER(J18),J18&gt;10),"über 10 h","")</f>
      </c>
      <c r="N18" s="20">
        <f>IF(AND(ISNUMBER(J18),OR(AND(J18&gt;9,(N(I18)+IF(AND(ISNUMBER(G18),ISNUMBER(F18)),IF((G18-F18)*1440&gt;=15,(G18-F18)*1440,0),0))&lt;45),AND(J18&gt;6,(N(I18)+IF(AND(ISNUMBER(G18),ISNUMBER(F18)),IF((G18-F18)*1440&gt;=15,(G18-F18)*1440,0),0))&lt;30))),"zu kurz","")</f>
      </c>
    </row>
    <row r="19" spans="1:14" x14ac:dyDescent="0.25">
      <c r="A19" s="15"/>
      <c r="B19" s="20" t="s">
        <v>68</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IF(AND(ISNUMBER(K19),K19&lt;$G$5),"zu kurz","")</f>
      </c>
      <c r="M19" s="20">
        <f>IF(AND(ISNUMBER(J19),J19&gt;10),"über 10 h","")</f>
      </c>
      <c r="N19" s="20">
        <f>IF(AND(ISNUMBER(J19),OR(AND(J19&gt;9,(N(I19)+IF(AND(ISNUMBER(G19),ISNUMBER(F19)),IF((G19-F19)*1440&gt;=15,(G19-F19)*1440,0),0))&lt;45),AND(J19&gt;6,(N(I19)+IF(AND(ISNUMBER(G19),ISNUMBER(F19)),IF((G19-F19)*1440&gt;=15,(G19-F19)*1440,0),0))&lt;30))),"zu kurz","")</f>
      </c>
    </row>
    <row r="20" spans="1:14" x14ac:dyDescent="0.25">
      <c r="A20" s="15"/>
      <c r="B20" s="20" t="s">
        <v>69</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IF(AND(ISNUMBER(K20),K20&lt;$G$5),"zu kurz","")</f>
      </c>
      <c r="M20" s="20">
        <f>IF(AND(ISNUMBER(J20),J20&gt;10),"über 10 h","")</f>
      </c>
      <c r="N20" s="20">
        <f>IF(AND(ISNUMBER(J20),OR(AND(J20&gt;9,(N(I20)+IF(AND(ISNUMBER(G20),ISNUMBER(F20)),IF((G20-F20)*1440&gt;=15,(G20-F20)*1440,0),0))&lt;45),AND(J20&gt;6,(N(I20)+IF(AND(ISNUMBER(G20),ISNUMBER(F20)),IF((G20-F20)*1440&gt;=15,(G20-F20)*1440,0),0))&lt;30))),"zu kurz","")</f>
      </c>
    </row>
    <row r="21" spans="1:14" x14ac:dyDescent="0.25">
      <c r="A21" s="15"/>
      <c r="B21" s="20" t="s">
        <v>70</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IF(AND(ISNUMBER(K21),K21&lt;$G$5),"zu kurz","")</f>
      </c>
      <c r="M21" s="20">
        <f>IF(AND(ISNUMBER(J21),J21&gt;10),"über 10 h","")</f>
      </c>
      <c r="N21" s="20">
        <f>IF(AND(ISNUMBER(J21),OR(AND(J21&gt;9,(N(I21)+IF(AND(ISNUMBER(G21),ISNUMBER(F21)),IF((G21-F21)*1440&gt;=15,(G21-F21)*1440,0),0))&lt;45),AND(J21&gt;6,(N(I21)+IF(AND(ISNUMBER(G21),ISNUMBER(F21)),IF((G21-F21)*1440&gt;=15,(G21-F21)*1440,0),0))&lt;30))),"zu kurz","")</f>
      </c>
    </row>
    <row r="22" spans="1:14" x14ac:dyDescent="0.25">
      <c r="A22" s="15"/>
      <c r="B22" s="20" t="s">
        <v>71</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IF(AND(ISNUMBER(K22),K22&lt;$G$5),"zu kurz","")</f>
      </c>
      <c r="M22" s="20">
        <f>IF(AND(ISNUMBER(J22),J22&gt;10),"über 10 h","")</f>
      </c>
      <c r="N22" s="20">
        <f>IF(AND(ISNUMBER(J22),OR(AND(J22&gt;9,(N(I22)+IF(AND(ISNUMBER(G22),ISNUMBER(F22)),IF((G22-F22)*1440&gt;=15,(G22-F22)*1440,0),0))&lt;45),AND(J22&gt;6,(N(I22)+IF(AND(ISNUMBER(G22),ISNUMBER(F22)),IF((G22-F22)*1440&gt;=15,(G22-F22)*1440,0),0))&lt;30))),"zu kurz","")</f>
      </c>
    </row>
    <row r="23" spans="1:14" x14ac:dyDescent="0.25">
      <c r="A23" s="15"/>
      <c r="B23" s="20" t="s">
        <v>72</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IF(AND(ISNUMBER(K23),K23&lt;$G$5),"zu kurz","")</f>
      </c>
      <c r="M23" s="20">
        <f>IF(AND(ISNUMBER(J23),J23&gt;10),"über 10 h","")</f>
      </c>
      <c r="N23" s="20">
        <f>IF(AND(ISNUMBER(J23),OR(AND(J23&gt;9,(N(I23)+IF(AND(ISNUMBER(G23),ISNUMBER(F23)),IF((G23-F23)*1440&gt;=15,(G23-F23)*1440,0),0))&lt;45),AND(J23&gt;6,(N(I23)+IF(AND(ISNUMBER(G23),ISNUMBER(F23)),IF((G23-F23)*1440&gt;=15,(G23-F23)*1440,0),0))&lt;30))),"zu kurz","")</f>
      </c>
    </row>
    <row r="24" spans="1:14" x14ac:dyDescent="0.25">
      <c r="A24" s="15"/>
      <c r="B24" s="25" t="s">
        <v>73</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IF(AND(ISNUMBER(K24),K24&lt;$G$5),"zu kurz","")</f>
      </c>
      <c r="M24" s="20">
        <f>IF(AND(ISNUMBER(J24),J24&gt;10),"über 10 h","")</f>
      </c>
      <c r="N24" s="20">
        <f>IF(AND(ISNUMBER(J24),OR(AND(J24&gt;9,(N(I24)+IF(AND(ISNUMBER(G24),ISNUMBER(F24)),IF((G24-F24)*1440&gt;=15,(G24-F24)*1440,0),0))&lt;45),AND(J24&gt;6,(N(I24)+IF(AND(ISNUMBER(G24),ISNUMBER(F24)),IF((G24-F24)*1440&gt;=15,(G24-F24)*1440,0),0))&lt;30))),"zu kurz","")</f>
      </c>
    </row>
    <row r="25" spans="1:14" x14ac:dyDescent="0.25">
      <c r="A25" s="15"/>
      <c r="B25" s="27" t="s">
        <v>74</v>
      </c>
      <c r="C25" s="28"/>
      <c r="D25" s="28"/>
      <c r="E25" s="28"/>
      <c r="F25" s="28"/>
      <c r="G25" s="28"/>
      <c r="H25" s="28"/>
      <c r="I25" s="28"/>
      <c r="J25" s="29">
        <f>SUM(J18:J24)</f>
      </c>
      <c r="K25" s="28"/>
      <c r="L25" s="28">
        <f>IF(AND(ISNUMBER(J24),J24&gt;0),"Sonntag: Ersatzruhetag","")</f>
      </c>
      <c r="M25" s="28">
        <f>IF(J25&gt;60,"über 60 h",IF(J25&gt;48,"über 48 h, Ausgleich",""))</f>
      </c>
      <c r="N25" s="28"/>
    </row>
    <row r="26" spans="1:14" x14ac:dyDescent="0.25">
      <c r="A26" s="15"/>
      <c r="B26" s="16" t="s">
        <v>66</v>
      </c>
      <c r="C26" s="17">
        <f>$C$5+-1</f>
      </c>
      <c r="D26" s="18"/>
      <c r="E26" s="19"/>
      <c r="F26" s="19"/>
      <c r="G26" s="19"/>
      <c r="H26" s="19"/>
      <c r="I26" s="18"/>
      <c r="J26" s="16"/>
      <c r="K26" s="16"/>
      <c r="L26" s="16"/>
      <c r="M26" s="16"/>
      <c r="N26" s="16"/>
    </row>
    <row r="27" spans="1:14" x14ac:dyDescent="0.25">
      <c r="A27" s="15"/>
      <c r="B27" s="20" t="s">
        <v>67</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IF(AND(ISNUMBER(K27),K27&lt;$G$5),"zu kurz","")</f>
      </c>
      <c r="M27" s="20">
        <f>IF(AND(ISNUMBER(J27),J27&gt;10),"über 10 h","")</f>
      </c>
      <c r="N27" s="20">
        <f>IF(AND(ISNUMBER(J27),OR(AND(J27&gt;9,(N(I27)+IF(AND(ISNUMBER(G27),ISNUMBER(F27)),IF((G27-F27)*1440&gt;=15,(G27-F27)*1440,0),0))&lt;45),AND(J27&gt;6,(N(I27)+IF(AND(ISNUMBER(G27),ISNUMBER(F27)),IF((G27-F27)*1440&gt;=15,(G27-F27)*1440,0),0))&lt;30))),"zu kurz","")</f>
      </c>
    </row>
    <row r="28" spans="1:14" x14ac:dyDescent="0.25">
      <c r="A28" s="15"/>
      <c r="B28" s="20" t="s">
        <v>68</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IF(AND(ISNUMBER(K28),K28&lt;$G$5),"zu kurz","")</f>
      </c>
      <c r="M28" s="20">
        <f>IF(AND(ISNUMBER(J28),J28&gt;10),"über 10 h","")</f>
      </c>
      <c r="N28" s="20">
        <f>IF(AND(ISNUMBER(J28),OR(AND(J28&gt;9,(N(I28)+IF(AND(ISNUMBER(G28),ISNUMBER(F28)),IF((G28-F28)*1440&gt;=15,(G28-F28)*1440,0),0))&lt;45),AND(J28&gt;6,(N(I28)+IF(AND(ISNUMBER(G28),ISNUMBER(F28)),IF((G28-F28)*1440&gt;=15,(G28-F28)*1440,0),0))&lt;30))),"zu kurz","")</f>
      </c>
    </row>
    <row r="29" spans="1:14" x14ac:dyDescent="0.25">
      <c r="A29" s="15"/>
      <c r="B29" s="20" t="s">
        <v>69</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IF(AND(ISNUMBER(K29),K29&lt;$G$5),"zu kurz","")</f>
      </c>
      <c r="M29" s="20">
        <f>IF(AND(ISNUMBER(J29),J29&gt;10),"über 10 h","")</f>
      </c>
      <c r="N29" s="20">
        <f>IF(AND(ISNUMBER(J29),OR(AND(J29&gt;9,(N(I29)+IF(AND(ISNUMBER(G29),ISNUMBER(F29)),IF((G29-F29)*1440&gt;=15,(G29-F29)*1440,0),0))&lt;45),AND(J29&gt;6,(N(I29)+IF(AND(ISNUMBER(G29),ISNUMBER(F29)),IF((G29-F29)*1440&gt;=15,(G29-F29)*1440,0),0))&lt;30))),"zu kurz","")</f>
      </c>
    </row>
    <row r="30" spans="1:14" x14ac:dyDescent="0.25">
      <c r="A30" s="15"/>
      <c r="B30" s="20" t="s">
        <v>70</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IF(AND(ISNUMBER(K30),K30&lt;$G$5),"zu kurz","")</f>
      </c>
      <c r="M30" s="20">
        <f>IF(AND(ISNUMBER(J30),J30&gt;10),"über 10 h","")</f>
      </c>
      <c r="N30" s="20">
        <f>IF(AND(ISNUMBER(J30),OR(AND(J30&gt;9,(N(I30)+IF(AND(ISNUMBER(G30),ISNUMBER(F30)),IF((G30-F30)*1440&gt;=15,(G30-F30)*1440,0),0))&lt;45),AND(J30&gt;6,(N(I30)+IF(AND(ISNUMBER(G30),ISNUMBER(F30)),IF((G30-F30)*1440&gt;=15,(G30-F30)*1440,0),0))&lt;30))),"zu kurz","")</f>
      </c>
    </row>
    <row r="31" spans="1:14" x14ac:dyDescent="0.25">
      <c r="A31" s="15"/>
      <c r="B31" s="20" t="s">
        <v>71</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IF(AND(ISNUMBER(K31),K31&lt;$G$5),"zu kurz","")</f>
      </c>
      <c r="M31" s="20">
        <f>IF(AND(ISNUMBER(J31),J31&gt;10),"über 10 h","")</f>
      </c>
      <c r="N31" s="20">
        <f>IF(AND(ISNUMBER(J31),OR(AND(J31&gt;9,(N(I31)+IF(AND(ISNUMBER(G31),ISNUMBER(F31)),IF((G31-F31)*1440&gt;=15,(G31-F31)*1440,0),0))&lt;45),AND(J31&gt;6,(N(I31)+IF(AND(ISNUMBER(G31),ISNUMBER(F31)),IF((G31-F31)*1440&gt;=15,(G31-F31)*1440,0),0))&lt;30))),"zu kurz","")</f>
      </c>
    </row>
    <row r="32" spans="1:14" x14ac:dyDescent="0.25">
      <c r="A32" s="15"/>
      <c r="B32" s="20" t="s">
        <v>72</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IF(AND(ISNUMBER(K32),K32&lt;$G$5),"zu kurz","")</f>
      </c>
      <c r="M32" s="20">
        <f>IF(AND(ISNUMBER(J32),J32&gt;10),"über 10 h","")</f>
      </c>
      <c r="N32" s="20">
        <f>IF(AND(ISNUMBER(J32),OR(AND(J32&gt;9,(N(I32)+IF(AND(ISNUMBER(G32),ISNUMBER(F32)),IF((G32-F32)*1440&gt;=15,(G32-F32)*1440,0),0))&lt;45),AND(J32&gt;6,(N(I32)+IF(AND(ISNUMBER(G32),ISNUMBER(F32)),IF((G32-F32)*1440&gt;=15,(G32-F32)*1440,0),0))&lt;30))),"zu kurz","")</f>
      </c>
    </row>
    <row r="33" spans="1:14" x14ac:dyDescent="0.25">
      <c r="A33" s="15"/>
      <c r="B33" s="25" t="s">
        <v>73</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IF(AND(ISNUMBER(K33),K33&lt;$G$5),"zu kurz","")</f>
      </c>
      <c r="M33" s="20">
        <f>IF(AND(ISNUMBER(J33),J33&gt;10),"über 10 h","")</f>
      </c>
      <c r="N33" s="20">
        <f>IF(AND(ISNUMBER(J33),OR(AND(J33&gt;9,(N(I33)+IF(AND(ISNUMBER(G33),ISNUMBER(F33)),IF((G33-F33)*1440&gt;=15,(G33-F33)*1440,0),0))&lt;45),AND(J33&gt;6,(N(I33)+IF(AND(ISNUMBER(G33),ISNUMBER(F33)),IF((G33-F33)*1440&gt;=15,(G33-F33)*1440,0),0))&lt;30))),"zu kurz","")</f>
      </c>
    </row>
    <row r="34" spans="1:14" x14ac:dyDescent="0.25">
      <c r="A34" s="15"/>
      <c r="B34" s="27" t="s">
        <v>74</v>
      </c>
      <c r="C34" s="28"/>
      <c r="D34" s="28"/>
      <c r="E34" s="28"/>
      <c r="F34" s="28"/>
      <c r="G34" s="28"/>
      <c r="H34" s="28"/>
      <c r="I34" s="28"/>
      <c r="J34" s="29">
        <f>SUM(J27:J33)</f>
      </c>
      <c r="K34" s="28"/>
      <c r="L34" s="28">
        <f>IF(AND(ISNUMBER(J33),J33&gt;0),"Sonntag: Ersatzruhetag","")</f>
      </c>
      <c r="M34" s="28">
        <f>IF(J34&gt;60,"über 60 h",IF(J34&gt;48,"über 48 h, Ausgleich",""))</f>
      </c>
      <c r="N34" s="28"/>
    </row>
    <row r="35" spans="1:14" x14ac:dyDescent="0.25">
      <c r="A35" s="15"/>
      <c r="B35" s="16" t="s">
        <v>66</v>
      </c>
      <c r="C35" s="17">
        <f>$C$5+-1</f>
      </c>
      <c r="D35" s="18"/>
      <c r="E35" s="19"/>
      <c r="F35" s="19"/>
      <c r="G35" s="19"/>
      <c r="H35" s="19"/>
      <c r="I35" s="18"/>
      <c r="J35" s="16"/>
      <c r="K35" s="16"/>
      <c r="L35" s="16"/>
      <c r="M35" s="16"/>
      <c r="N35" s="16"/>
    </row>
    <row r="36" spans="1:14" x14ac:dyDescent="0.25">
      <c r="A36" s="15"/>
      <c r="B36" s="20" t="s">
        <v>67</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IF(AND(ISNUMBER(K36),K36&lt;$G$5),"zu kurz","")</f>
      </c>
      <c r="M36" s="20">
        <f>IF(AND(ISNUMBER(J36),J36&gt;10),"über 10 h","")</f>
      </c>
      <c r="N36" s="20">
        <f>IF(AND(ISNUMBER(J36),OR(AND(J36&gt;9,(N(I36)+IF(AND(ISNUMBER(G36),ISNUMBER(F36)),IF((G36-F36)*1440&gt;=15,(G36-F36)*1440,0),0))&lt;45),AND(J36&gt;6,(N(I36)+IF(AND(ISNUMBER(G36),ISNUMBER(F36)),IF((G36-F36)*1440&gt;=15,(G36-F36)*1440,0),0))&lt;30))),"zu kurz","")</f>
      </c>
    </row>
    <row r="37" spans="1:14" x14ac:dyDescent="0.25">
      <c r="A37" s="15"/>
      <c r="B37" s="20" t="s">
        <v>68</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IF(AND(ISNUMBER(K37),K37&lt;$G$5),"zu kurz","")</f>
      </c>
      <c r="M37" s="20">
        <f>IF(AND(ISNUMBER(J37),J37&gt;10),"über 10 h","")</f>
      </c>
      <c r="N37" s="20">
        <f>IF(AND(ISNUMBER(J37),OR(AND(J37&gt;9,(N(I37)+IF(AND(ISNUMBER(G37),ISNUMBER(F37)),IF((G37-F37)*1440&gt;=15,(G37-F37)*1440,0),0))&lt;45),AND(J37&gt;6,(N(I37)+IF(AND(ISNUMBER(G37),ISNUMBER(F37)),IF((G37-F37)*1440&gt;=15,(G37-F37)*1440,0),0))&lt;30))),"zu kurz","")</f>
      </c>
    </row>
    <row r="38" spans="1:14" x14ac:dyDescent="0.25">
      <c r="A38" s="15"/>
      <c r="B38" s="20" t="s">
        <v>69</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IF(AND(ISNUMBER(K38),K38&lt;$G$5),"zu kurz","")</f>
      </c>
      <c r="M38" s="20">
        <f>IF(AND(ISNUMBER(J38),J38&gt;10),"über 10 h","")</f>
      </c>
      <c r="N38" s="20">
        <f>IF(AND(ISNUMBER(J38),OR(AND(J38&gt;9,(N(I38)+IF(AND(ISNUMBER(G38),ISNUMBER(F38)),IF((G38-F38)*1440&gt;=15,(G38-F38)*1440,0),0))&lt;45),AND(J38&gt;6,(N(I38)+IF(AND(ISNUMBER(G38),ISNUMBER(F38)),IF((G38-F38)*1440&gt;=15,(G38-F38)*1440,0),0))&lt;30))),"zu kurz","")</f>
      </c>
    </row>
    <row r="39" spans="1:14" x14ac:dyDescent="0.25">
      <c r="A39" s="15"/>
      <c r="B39" s="20" t="s">
        <v>70</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IF(AND(ISNUMBER(K39),K39&lt;$G$5),"zu kurz","")</f>
      </c>
      <c r="M39" s="20">
        <f>IF(AND(ISNUMBER(J39),J39&gt;10),"über 10 h","")</f>
      </c>
      <c r="N39" s="20">
        <f>IF(AND(ISNUMBER(J39),OR(AND(J39&gt;9,(N(I39)+IF(AND(ISNUMBER(G39),ISNUMBER(F39)),IF((G39-F39)*1440&gt;=15,(G39-F39)*1440,0),0))&lt;45),AND(J39&gt;6,(N(I39)+IF(AND(ISNUMBER(G39),ISNUMBER(F39)),IF((G39-F39)*1440&gt;=15,(G39-F39)*1440,0),0))&lt;30))),"zu kurz","")</f>
      </c>
    </row>
    <row r="40" spans="1:14" x14ac:dyDescent="0.25">
      <c r="A40" s="15"/>
      <c r="B40" s="20" t="s">
        <v>71</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IF(AND(ISNUMBER(K40),K40&lt;$G$5),"zu kurz","")</f>
      </c>
      <c r="M40" s="20">
        <f>IF(AND(ISNUMBER(J40),J40&gt;10),"über 10 h","")</f>
      </c>
      <c r="N40" s="20">
        <f>IF(AND(ISNUMBER(J40),OR(AND(J40&gt;9,(N(I40)+IF(AND(ISNUMBER(G40),ISNUMBER(F40)),IF((G40-F40)*1440&gt;=15,(G40-F40)*1440,0),0))&lt;45),AND(J40&gt;6,(N(I40)+IF(AND(ISNUMBER(G40),ISNUMBER(F40)),IF((G40-F40)*1440&gt;=15,(G40-F40)*1440,0),0))&lt;30))),"zu kurz","")</f>
      </c>
    </row>
    <row r="41" spans="1:14" x14ac:dyDescent="0.25">
      <c r="A41" s="15"/>
      <c r="B41" s="20" t="s">
        <v>72</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IF(AND(ISNUMBER(K41),K41&lt;$G$5),"zu kurz","")</f>
      </c>
      <c r="M41" s="20">
        <f>IF(AND(ISNUMBER(J41),J41&gt;10),"über 10 h","")</f>
      </c>
      <c r="N41" s="20">
        <f>IF(AND(ISNUMBER(J41),OR(AND(J41&gt;9,(N(I41)+IF(AND(ISNUMBER(G41),ISNUMBER(F41)),IF((G41-F41)*1440&gt;=15,(G41-F41)*1440,0),0))&lt;45),AND(J41&gt;6,(N(I41)+IF(AND(ISNUMBER(G41),ISNUMBER(F41)),IF((G41-F41)*1440&gt;=15,(G41-F41)*1440,0),0))&lt;30))),"zu kurz","")</f>
      </c>
    </row>
    <row r="42" spans="1:14" x14ac:dyDescent="0.25">
      <c r="A42" s="15"/>
      <c r="B42" s="25" t="s">
        <v>73</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IF(AND(ISNUMBER(K42),K42&lt;$G$5),"zu kurz","")</f>
      </c>
      <c r="M42" s="20">
        <f>IF(AND(ISNUMBER(J42),J42&gt;10),"über 10 h","")</f>
      </c>
      <c r="N42" s="20">
        <f>IF(AND(ISNUMBER(J42),OR(AND(J42&gt;9,(N(I42)+IF(AND(ISNUMBER(G42),ISNUMBER(F42)),IF((G42-F42)*1440&gt;=15,(G42-F42)*1440,0),0))&lt;45),AND(J42&gt;6,(N(I42)+IF(AND(ISNUMBER(G42),ISNUMBER(F42)),IF((G42-F42)*1440&gt;=15,(G42-F42)*1440,0),0))&lt;30))),"zu kurz","")</f>
      </c>
    </row>
    <row r="43" spans="1:14" x14ac:dyDescent="0.25">
      <c r="A43" s="15"/>
      <c r="B43" s="27" t="s">
        <v>74</v>
      </c>
      <c r="C43" s="28"/>
      <c r="D43" s="28"/>
      <c r="E43" s="28"/>
      <c r="F43" s="28"/>
      <c r="G43" s="28"/>
      <c r="H43" s="28"/>
      <c r="I43" s="28"/>
      <c r="J43" s="29">
        <f>SUM(J36:J42)</f>
      </c>
      <c r="K43" s="28"/>
      <c r="L43" s="28">
        <f>IF(AND(ISNUMBER(J42),J42&gt;0),"Sonntag: Ersatzruhetag","")</f>
      </c>
      <c r="M43" s="28">
        <f>IF(J43&gt;60,"über 60 h",IF(J43&gt;48,"über 48 h, Ausgleich",""))</f>
      </c>
      <c r="N43" s="28"/>
    </row>
    <row r="44" spans="1:14" x14ac:dyDescent="0.25">
      <c r="A44" s="15"/>
      <c r="B44" s="16" t="s">
        <v>66</v>
      </c>
      <c r="C44" s="17">
        <f>$C$5+-1</f>
      </c>
      <c r="D44" s="18"/>
      <c r="E44" s="19"/>
      <c r="F44" s="19"/>
      <c r="G44" s="19"/>
      <c r="H44" s="19"/>
      <c r="I44" s="18"/>
      <c r="J44" s="16"/>
      <c r="K44" s="16"/>
      <c r="L44" s="16"/>
      <c r="M44" s="16"/>
      <c r="N44" s="16"/>
    </row>
    <row r="45" spans="1:14" x14ac:dyDescent="0.25">
      <c r="A45" s="15"/>
      <c r="B45" s="20" t="s">
        <v>67</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IF(AND(ISNUMBER(K45),K45&lt;$G$5),"zu kurz","")</f>
      </c>
      <c r="M45" s="20">
        <f>IF(AND(ISNUMBER(J45),J45&gt;10),"über 10 h","")</f>
      </c>
      <c r="N45" s="20">
        <f>IF(AND(ISNUMBER(J45),OR(AND(J45&gt;9,(N(I45)+IF(AND(ISNUMBER(G45),ISNUMBER(F45)),IF((G45-F45)*1440&gt;=15,(G45-F45)*1440,0),0))&lt;45),AND(J45&gt;6,(N(I45)+IF(AND(ISNUMBER(G45),ISNUMBER(F45)),IF((G45-F45)*1440&gt;=15,(G45-F45)*1440,0),0))&lt;30))),"zu kurz","")</f>
      </c>
    </row>
    <row r="46" spans="1:14" x14ac:dyDescent="0.25">
      <c r="A46" s="15"/>
      <c r="B46" s="20" t="s">
        <v>68</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IF(AND(ISNUMBER(K46),K46&lt;$G$5),"zu kurz","")</f>
      </c>
      <c r="M46" s="20">
        <f>IF(AND(ISNUMBER(J46),J46&gt;10),"über 10 h","")</f>
      </c>
      <c r="N46" s="20">
        <f>IF(AND(ISNUMBER(J46),OR(AND(J46&gt;9,(N(I46)+IF(AND(ISNUMBER(G46),ISNUMBER(F46)),IF((G46-F46)*1440&gt;=15,(G46-F46)*1440,0),0))&lt;45),AND(J46&gt;6,(N(I46)+IF(AND(ISNUMBER(G46),ISNUMBER(F46)),IF((G46-F46)*1440&gt;=15,(G46-F46)*1440,0),0))&lt;30))),"zu kurz","")</f>
      </c>
    </row>
    <row r="47" spans="1:14" x14ac:dyDescent="0.25">
      <c r="A47" s="15"/>
      <c r="B47" s="20" t="s">
        <v>69</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IF(AND(ISNUMBER(K47),K47&lt;$G$5),"zu kurz","")</f>
      </c>
      <c r="M47" s="20">
        <f>IF(AND(ISNUMBER(J47),J47&gt;10),"über 10 h","")</f>
      </c>
      <c r="N47" s="20">
        <f>IF(AND(ISNUMBER(J47),OR(AND(J47&gt;9,(N(I47)+IF(AND(ISNUMBER(G47),ISNUMBER(F47)),IF((G47-F47)*1440&gt;=15,(G47-F47)*1440,0),0))&lt;45),AND(J47&gt;6,(N(I47)+IF(AND(ISNUMBER(G47),ISNUMBER(F47)),IF((G47-F47)*1440&gt;=15,(G47-F47)*1440,0),0))&lt;30))),"zu kurz","")</f>
      </c>
    </row>
    <row r="48" spans="1:14" x14ac:dyDescent="0.25">
      <c r="A48" s="15"/>
      <c r="B48" s="20" t="s">
        <v>70</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IF(AND(ISNUMBER(K48),K48&lt;$G$5),"zu kurz","")</f>
      </c>
      <c r="M48" s="20">
        <f>IF(AND(ISNUMBER(J48),J48&gt;10),"über 10 h","")</f>
      </c>
      <c r="N48" s="20">
        <f>IF(AND(ISNUMBER(J48),OR(AND(J48&gt;9,(N(I48)+IF(AND(ISNUMBER(G48),ISNUMBER(F48)),IF((G48-F48)*1440&gt;=15,(G48-F48)*1440,0),0))&lt;45),AND(J48&gt;6,(N(I48)+IF(AND(ISNUMBER(G48),ISNUMBER(F48)),IF((G48-F48)*1440&gt;=15,(G48-F48)*1440,0),0))&lt;30))),"zu kurz","")</f>
      </c>
    </row>
    <row r="49" spans="1:14" x14ac:dyDescent="0.25">
      <c r="A49" s="15"/>
      <c r="B49" s="20" t="s">
        <v>71</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IF(AND(ISNUMBER(K49),K49&lt;$G$5),"zu kurz","")</f>
      </c>
      <c r="M49" s="20">
        <f>IF(AND(ISNUMBER(J49),J49&gt;10),"über 10 h","")</f>
      </c>
      <c r="N49" s="20">
        <f>IF(AND(ISNUMBER(J49),OR(AND(J49&gt;9,(N(I49)+IF(AND(ISNUMBER(G49),ISNUMBER(F49)),IF((G49-F49)*1440&gt;=15,(G49-F49)*1440,0),0))&lt;45),AND(J49&gt;6,(N(I49)+IF(AND(ISNUMBER(G49),ISNUMBER(F49)),IF((G49-F49)*1440&gt;=15,(G49-F49)*1440,0),0))&lt;30))),"zu kurz","")</f>
      </c>
    </row>
    <row r="50" spans="1:14" x14ac:dyDescent="0.25">
      <c r="A50" s="15"/>
      <c r="B50" s="20" t="s">
        <v>72</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IF(AND(ISNUMBER(K50),K50&lt;$G$5),"zu kurz","")</f>
      </c>
      <c r="M50" s="20">
        <f>IF(AND(ISNUMBER(J50),J50&gt;10),"über 10 h","")</f>
      </c>
      <c r="N50" s="20">
        <f>IF(AND(ISNUMBER(J50),OR(AND(J50&gt;9,(N(I50)+IF(AND(ISNUMBER(G50),ISNUMBER(F50)),IF((G50-F50)*1440&gt;=15,(G50-F50)*1440,0),0))&lt;45),AND(J50&gt;6,(N(I50)+IF(AND(ISNUMBER(G50),ISNUMBER(F50)),IF((G50-F50)*1440&gt;=15,(G50-F50)*1440,0),0))&lt;30))),"zu kurz","")</f>
      </c>
    </row>
    <row r="51" spans="1:14" x14ac:dyDescent="0.25">
      <c r="A51" s="15"/>
      <c r="B51" s="25" t="s">
        <v>73</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IF(AND(ISNUMBER(K51),K51&lt;$G$5),"zu kurz","")</f>
      </c>
      <c r="M51" s="20">
        <f>IF(AND(ISNUMBER(J51),J51&gt;10),"über 10 h","")</f>
      </c>
      <c r="N51" s="20">
        <f>IF(AND(ISNUMBER(J51),OR(AND(J51&gt;9,(N(I51)+IF(AND(ISNUMBER(G51),ISNUMBER(F51)),IF((G51-F51)*1440&gt;=15,(G51-F51)*1440,0),0))&lt;45),AND(J51&gt;6,(N(I51)+IF(AND(ISNUMBER(G51),ISNUMBER(F51)),IF((G51-F51)*1440&gt;=15,(G51-F51)*1440,0),0))&lt;30))),"zu kurz","")</f>
      </c>
    </row>
    <row r="52" spans="1:14" x14ac:dyDescent="0.25">
      <c r="A52" s="15"/>
      <c r="B52" s="27" t="s">
        <v>74</v>
      </c>
      <c r="C52" s="28"/>
      <c r="D52" s="28"/>
      <c r="E52" s="28"/>
      <c r="F52" s="28"/>
      <c r="G52" s="28"/>
      <c r="H52" s="28"/>
      <c r="I52" s="28"/>
      <c r="J52" s="29">
        <f>SUM(J45:J51)</f>
      </c>
      <c r="K52" s="28"/>
      <c r="L52" s="28">
        <f>IF(AND(ISNUMBER(J51),J51&gt;0),"Sonntag: Ersatzruhetag","")</f>
      </c>
      <c r="M52" s="28">
        <f>IF(J52&gt;60,"über 60 h",IF(J52&gt;48,"über 48 h, Ausgleich",""))</f>
      </c>
      <c r="N52" s="28"/>
    </row>
    <row r="53" spans="1:14" x14ac:dyDescent="0.25">
      <c r="A53" s="15"/>
      <c r="B53" s="16" t="s">
        <v>66</v>
      </c>
      <c r="C53" s="17">
        <f>$C$5+-1</f>
      </c>
      <c r="D53" s="18"/>
      <c r="E53" s="19"/>
      <c r="F53" s="19"/>
      <c r="G53" s="19"/>
      <c r="H53" s="19"/>
      <c r="I53" s="18"/>
      <c r="J53" s="16"/>
      <c r="K53" s="16"/>
      <c r="L53" s="16"/>
      <c r="M53" s="16"/>
      <c r="N53" s="16"/>
    </row>
    <row r="54" spans="1:14" x14ac:dyDescent="0.25">
      <c r="A54" s="15"/>
      <c r="B54" s="20" t="s">
        <v>67</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IF(AND(ISNUMBER(K54),K54&lt;$G$5),"zu kurz","")</f>
      </c>
      <c r="M54" s="20">
        <f>IF(AND(ISNUMBER(J54),J54&gt;10),"über 10 h","")</f>
      </c>
      <c r="N54" s="20">
        <f>IF(AND(ISNUMBER(J54),OR(AND(J54&gt;9,(N(I54)+IF(AND(ISNUMBER(G54),ISNUMBER(F54)),IF((G54-F54)*1440&gt;=15,(G54-F54)*1440,0),0))&lt;45),AND(J54&gt;6,(N(I54)+IF(AND(ISNUMBER(G54),ISNUMBER(F54)),IF((G54-F54)*1440&gt;=15,(G54-F54)*1440,0),0))&lt;30))),"zu kurz","")</f>
      </c>
    </row>
    <row r="55" spans="1:14" x14ac:dyDescent="0.25">
      <c r="A55" s="15"/>
      <c r="B55" s="20" t="s">
        <v>68</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IF(AND(ISNUMBER(K55),K55&lt;$G$5),"zu kurz","")</f>
      </c>
      <c r="M55" s="20">
        <f>IF(AND(ISNUMBER(J55),J55&gt;10),"über 10 h","")</f>
      </c>
      <c r="N55" s="20">
        <f>IF(AND(ISNUMBER(J55),OR(AND(J55&gt;9,(N(I55)+IF(AND(ISNUMBER(G55),ISNUMBER(F55)),IF((G55-F55)*1440&gt;=15,(G55-F55)*1440,0),0))&lt;45),AND(J55&gt;6,(N(I55)+IF(AND(ISNUMBER(G55),ISNUMBER(F55)),IF((G55-F55)*1440&gt;=15,(G55-F55)*1440,0),0))&lt;30))),"zu kurz","")</f>
      </c>
    </row>
    <row r="56" spans="1:14" x14ac:dyDescent="0.25">
      <c r="A56" s="15"/>
      <c r="B56" s="20" t="s">
        <v>69</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IF(AND(ISNUMBER(K56),K56&lt;$G$5),"zu kurz","")</f>
      </c>
      <c r="M56" s="20">
        <f>IF(AND(ISNUMBER(J56),J56&gt;10),"über 10 h","")</f>
      </c>
      <c r="N56" s="20">
        <f>IF(AND(ISNUMBER(J56),OR(AND(J56&gt;9,(N(I56)+IF(AND(ISNUMBER(G56),ISNUMBER(F56)),IF((G56-F56)*1440&gt;=15,(G56-F56)*1440,0),0))&lt;45),AND(J56&gt;6,(N(I56)+IF(AND(ISNUMBER(G56),ISNUMBER(F56)),IF((G56-F56)*1440&gt;=15,(G56-F56)*1440,0),0))&lt;30))),"zu kurz","")</f>
      </c>
    </row>
    <row r="57" spans="1:14" x14ac:dyDescent="0.25">
      <c r="A57" s="15"/>
      <c r="B57" s="20" t="s">
        <v>70</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IF(AND(ISNUMBER(K57),K57&lt;$G$5),"zu kurz","")</f>
      </c>
      <c r="M57" s="20">
        <f>IF(AND(ISNUMBER(J57),J57&gt;10),"über 10 h","")</f>
      </c>
      <c r="N57" s="20">
        <f>IF(AND(ISNUMBER(J57),OR(AND(J57&gt;9,(N(I57)+IF(AND(ISNUMBER(G57),ISNUMBER(F57)),IF((G57-F57)*1440&gt;=15,(G57-F57)*1440,0),0))&lt;45),AND(J57&gt;6,(N(I57)+IF(AND(ISNUMBER(G57),ISNUMBER(F57)),IF((G57-F57)*1440&gt;=15,(G57-F57)*1440,0),0))&lt;30))),"zu kurz","")</f>
      </c>
    </row>
    <row r="58" spans="1:14" x14ac:dyDescent="0.25">
      <c r="A58" s="15"/>
      <c r="B58" s="20" t="s">
        <v>71</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IF(AND(ISNUMBER(K58),K58&lt;$G$5),"zu kurz","")</f>
      </c>
      <c r="M58" s="20">
        <f>IF(AND(ISNUMBER(J58),J58&gt;10),"über 10 h","")</f>
      </c>
      <c r="N58" s="20">
        <f>IF(AND(ISNUMBER(J58),OR(AND(J58&gt;9,(N(I58)+IF(AND(ISNUMBER(G58),ISNUMBER(F58)),IF((G58-F58)*1440&gt;=15,(G58-F58)*1440,0),0))&lt;45),AND(J58&gt;6,(N(I58)+IF(AND(ISNUMBER(G58),ISNUMBER(F58)),IF((G58-F58)*1440&gt;=15,(G58-F58)*1440,0),0))&lt;30))),"zu kurz","")</f>
      </c>
    </row>
    <row r="59" spans="1:14" x14ac:dyDescent="0.25">
      <c r="A59" s="15"/>
      <c r="B59" s="20" t="s">
        <v>72</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IF(AND(ISNUMBER(K59),K59&lt;$G$5),"zu kurz","")</f>
      </c>
      <c r="M59" s="20">
        <f>IF(AND(ISNUMBER(J59),J59&gt;10),"über 10 h","")</f>
      </c>
      <c r="N59" s="20">
        <f>IF(AND(ISNUMBER(J59),OR(AND(J59&gt;9,(N(I59)+IF(AND(ISNUMBER(G59),ISNUMBER(F59)),IF((G59-F59)*1440&gt;=15,(G59-F59)*1440,0),0))&lt;45),AND(J59&gt;6,(N(I59)+IF(AND(ISNUMBER(G59),ISNUMBER(F59)),IF((G59-F59)*1440&gt;=15,(G59-F59)*1440,0),0))&lt;30))),"zu kurz","")</f>
      </c>
    </row>
    <row r="60" spans="1:14" x14ac:dyDescent="0.25">
      <c r="A60" s="15"/>
      <c r="B60" s="25" t="s">
        <v>73</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IF(AND(ISNUMBER(K60),K60&lt;$G$5),"zu kurz","")</f>
      </c>
      <c r="M60" s="20">
        <f>IF(AND(ISNUMBER(J60),J60&gt;10),"über 10 h","")</f>
      </c>
      <c r="N60" s="20">
        <f>IF(AND(ISNUMBER(J60),OR(AND(J60&gt;9,(N(I60)+IF(AND(ISNUMBER(G60),ISNUMBER(F60)),IF((G60-F60)*1440&gt;=15,(G60-F60)*1440,0),0))&lt;45),AND(J60&gt;6,(N(I60)+IF(AND(ISNUMBER(G60),ISNUMBER(F60)),IF((G60-F60)*1440&gt;=15,(G60-F60)*1440,0),0))&lt;30))),"zu kurz","")</f>
      </c>
    </row>
    <row r="61" spans="1:14" x14ac:dyDescent="0.25">
      <c r="A61" s="15"/>
      <c r="B61" s="27" t="s">
        <v>74</v>
      </c>
      <c r="C61" s="28"/>
      <c r="D61" s="28"/>
      <c r="E61" s="28"/>
      <c r="F61" s="28"/>
      <c r="G61" s="28"/>
      <c r="H61" s="28"/>
      <c r="I61" s="28"/>
      <c r="J61" s="29">
        <f>SUM(J54:J60)</f>
      </c>
      <c r="K61" s="28"/>
      <c r="L61" s="28">
        <f>IF(AND(ISNUMBER(J60),J60&gt;0),"Sonntag: Ersatzruhetag","")</f>
      </c>
      <c r="M61" s="28">
        <f>IF(J61&gt;60,"über 60 h",IF(J61&gt;48,"über 48 h, Ausgleich",""))</f>
      </c>
      <c r="N61" s="28"/>
    </row>
    <row r="62" spans="1:14" x14ac:dyDescent="0.25">
      <c r="A62" s="15"/>
      <c r="B62" s="16" t="s">
        <v>66</v>
      </c>
      <c r="C62" s="17">
        <f>$C$5+-1</f>
      </c>
      <c r="D62" s="18"/>
      <c r="E62" s="19"/>
      <c r="F62" s="19"/>
      <c r="G62" s="19"/>
      <c r="H62" s="19"/>
      <c r="I62" s="18"/>
      <c r="J62" s="16"/>
      <c r="K62" s="16"/>
      <c r="L62" s="16"/>
      <c r="M62" s="16"/>
      <c r="N62" s="16"/>
    </row>
    <row r="63" spans="1:14" x14ac:dyDescent="0.25">
      <c r="A63" s="15"/>
      <c r="B63" s="20" t="s">
        <v>67</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IF(AND(ISNUMBER(K63),K63&lt;$G$5),"zu kurz","")</f>
      </c>
      <c r="M63" s="20">
        <f>IF(AND(ISNUMBER(J63),J63&gt;10),"über 10 h","")</f>
      </c>
      <c r="N63" s="20">
        <f>IF(AND(ISNUMBER(J63),OR(AND(J63&gt;9,(N(I63)+IF(AND(ISNUMBER(G63),ISNUMBER(F63)),IF((G63-F63)*1440&gt;=15,(G63-F63)*1440,0),0))&lt;45),AND(J63&gt;6,(N(I63)+IF(AND(ISNUMBER(G63),ISNUMBER(F63)),IF((G63-F63)*1440&gt;=15,(G63-F63)*1440,0),0))&lt;30))),"zu kurz","")</f>
      </c>
    </row>
    <row r="64" spans="1:14" x14ac:dyDescent="0.25">
      <c r="A64" s="15"/>
      <c r="B64" s="20" t="s">
        <v>68</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IF(AND(ISNUMBER(K64),K64&lt;$G$5),"zu kurz","")</f>
      </c>
      <c r="M64" s="20">
        <f>IF(AND(ISNUMBER(J64),J64&gt;10),"über 10 h","")</f>
      </c>
      <c r="N64" s="20">
        <f>IF(AND(ISNUMBER(J64),OR(AND(J64&gt;9,(N(I64)+IF(AND(ISNUMBER(G64),ISNUMBER(F64)),IF((G64-F64)*1440&gt;=15,(G64-F64)*1440,0),0))&lt;45),AND(J64&gt;6,(N(I64)+IF(AND(ISNUMBER(G64),ISNUMBER(F64)),IF((G64-F64)*1440&gt;=15,(G64-F64)*1440,0),0))&lt;30))),"zu kurz","")</f>
      </c>
    </row>
    <row r="65" spans="1:14" x14ac:dyDescent="0.25">
      <c r="A65" s="15"/>
      <c r="B65" s="20" t="s">
        <v>69</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IF(AND(ISNUMBER(K65),K65&lt;$G$5),"zu kurz","")</f>
      </c>
      <c r="M65" s="20">
        <f>IF(AND(ISNUMBER(J65),J65&gt;10),"über 10 h","")</f>
      </c>
      <c r="N65" s="20">
        <f>IF(AND(ISNUMBER(J65),OR(AND(J65&gt;9,(N(I65)+IF(AND(ISNUMBER(G65),ISNUMBER(F65)),IF((G65-F65)*1440&gt;=15,(G65-F65)*1440,0),0))&lt;45),AND(J65&gt;6,(N(I65)+IF(AND(ISNUMBER(G65),ISNUMBER(F65)),IF((G65-F65)*1440&gt;=15,(G65-F65)*1440,0),0))&lt;30))),"zu kurz","")</f>
      </c>
    </row>
    <row r="66" spans="1:14" x14ac:dyDescent="0.25">
      <c r="A66" s="15"/>
      <c r="B66" s="20" t="s">
        <v>70</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IF(AND(ISNUMBER(K66),K66&lt;$G$5),"zu kurz","")</f>
      </c>
      <c r="M66" s="20">
        <f>IF(AND(ISNUMBER(J66),J66&gt;10),"über 10 h","")</f>
      </c>
      <c r="N66" s="20">
        <f>IF(AND(ISNUMBER(J66),OR(AND(J66&gt;9,(N(I66)+IF(AND(ISNUMBER(G66),ISNUMBER(F66)),IF((G66-F66)*1440&gt;=15,(G66-F66)*1440,0),0))&lt;45),AND(J66&gt;6,(N(I66)+IF(AND(ISNUMBER(G66),ISNUMBER(F66)),IF((G66-F66)*1440&gt;=15,(G66-F66)*1440,0),0))&lt;30))),"zu kurz","")</f>
      </c>
    </row>
    <row r="67" spans="1:14" x14ac:dyDescent="0.25">
      <c r="A67" s="15"/>
      <c r="B67" s="20" t="s">
        <v>71</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IF(AND(ISNUMBER(K67),K67&lt;$G$5),"zu kurz","")</f>
      </c>
      <c r="M67" s="20">
        <f>IF(AND(ISNUMBER(J67),J67&gt;10),"über 10 h","")</f>
      </c>
      <c r="N67" s="20">
        <f>IF(AND(ISNUMBER(J67),OR(AND(J67&gt;9,(N(I67)+IF(AND(ISNUMBER(G67),ISNUMBER(F67)),IF((G67-F67)*1440&gt;=15,(G67-F67)*1440,0),0))&lt;45),AND(J67&gt;6,(N(I67)+IF(AND(ISNUMBER(G67),ISNUMBER(F67)),IF((G67-F67)*1440&gt;=15,(G67-F67)*1440,0),0))&lt;30))),"zu kurz","")</f>
      </c>
    </row>
    <row r="68" spans="1:14" x14ac:dyDescent="0.25">
      <c r="A68" s="15"/>
      <c r="B68" s="20" t="s">
        <v>72</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IF(AND(ISNUMBER(K68),K68&lt;$G$5),"zu kurz","")</f>
      </c>
      <c r="M68" s="20">
        <f>IF(AND(ISNUMBER(J68),J68&gt;10),"über 10 h","")</f>
      </c>
      <c r="N68" s="20">
        <f>IF(AND(ISNUMBER(J68),OR(AND(J68&gt;9,(N(I68)+IF(AND(ISNUMBER(G68),ISNUMBER(F68)),IF((G68-F68)*1440&gt;=15,(G68-F68)*1440,0),0))&lt;45),AND(J68&gt;6,(N(I68)+IF(AND(ISNUMBER(G68),ISNUMBER(F68)),IF((G68-F68)*1440&gt;=15,(G68-F68)*1440,0),0))&lt;30))),"zu kurz","")</f>
      </c>
    </row>
    <row r="69" spans="1:14" x14ac:dyDescent="0.25">
      <c r="A69" s="15"/>
      <c r="B69" s="25" t="s">
        <v>73</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IF(AND(ISNUMBER(K69),K69&lt;$G$5),"zu kurz","")</f>
      </c>
      <c r="M69" s="20">
        <f>IF(AND(ISNUMBER(J69),J69&gt;10),"über 10 h","")</f>
      </c>
      <c r="N69" s="20">
        <f>IF(AND(ISNUMBER(J69),OR(AND(J69&gt;9,(N(I69)+IF(AND(ISNUMBER(G69),ISNUMBER(F69)),IF((G69-F69)*1440&gt;=15,(G69-F69)*1440,0),0))&lt;45),AND(J69&gt;6,(N(I69)+IF(AND(ISNUMBER(G69),ISNUMBER(F69)),IF((G69-F69)*1440&gt;=15,(G69-F69)*1440,0),0))&lt;30))),"zu kurz","")</f>
      </c>
    </row>
    <row r="70" spans="1:14" x14ac:dyDescent="0.25">
      <c r="A70" s="15"/>
      <c r="B70" s="27" t="s">
        <v>74</v>
      </c>
      <c r="C70" s="28"/>
      <c r="D70" s="28"/>
      <c r="E70" s="28"/>
      <c r="F70" s="28"/>
      <c r="G70" s="28"/>
      <c r="H70" s="28"/>
      <c r="I70" s="28"/>
      <c r="J70" s="29">
        <f>SUM(J63:J69)</f>
      </c>
      <c r="K70" s="28"/>
      <c r="L70" s="28">
        <f>IF(AND(ISNUMBER(J69),J69&gt;0),"Sonntag: Ersatzruhetag","")</f>
      </c>
      <c r="M70" s="28">
        <f>IF(J70&gt;60,"über 60 h",IF(J70&gt;48,"über 48 h, Ausgleich",""))</f>
      </c>
      <c r="N70" s="28"/>
    </row>
    <row r="71" spans="1:14" x14ac:dyDescent="0.25">
      <c r="A71" s="15"/>
      <c r="B71" s="16" t="s">
        <v>66</v>
      </c>
      <c r="C71" s="17">
        <f>$C$5+-1</f>
      </c>
      <c r="D71" s="18"/>
      <c r="E71" s="19"/>
      <c r="F71" s="19"/>
      <c r="G71" s="19"/>
      <c r="H71" s="19"/>
      <c r="I71" s="18"/>
      <c r="J71" s="16"/>
      <c r="K71" s="16"/>
      <c r="L71" s="16"/>
      <c r="M71" s="16"/>
      <c r="N71" s="16"/>
    </row>
    <row r="72" spans="1:14" x14ac:dyDescent="0.25">
      <c r="A72" s="15"/>
      <c r="B72" s="20" t="s">
        <v>67</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IF(AND(ISNUMBER(K72),K72&lt;$G$5),"zu kurz","")</f>
      </c>
      <c r="M72" s="20">
        <f>IF(AND(ISNUMBER(J72),J72&gt;10),"über 10 h","")</f>
      </c>
      <c r="N72" s="20">
        <f>IF(AND(ISNUMBER(J72),OR(AND(J72&gt;9,(N(I72)+IF(AND(ISNUMBER(G72),ISNUMBER(F72)),IF((G72-F72)*1440&gt;=15,(G72-F72)*1440,0),0))&lt;45),AND(J72&gt;6,(N(I72)+IF(AND(ISNUMBER(G72),ISNUMBER(F72)),IF((G72-F72)*1440&gt;=15,(G72-F72)*1440,0),0))&lt;30))),"zu kurz","")</f>
      </c>
    </row>
    <row r="73" spans="1:14" x14ac:dyDescent="0.25">
      <c r="A73" s="15"/>
      <c r="B73" s="20" t="s">
        <v>68</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IF(AND(ISNUMBER(K73),K73&lt;$G$5),"zu kurz","")</f>
      </c>
      <c r="M73" s="20">
        <f>IF(AND(ISNUMBER(J73),J73&gt;10),"über 10 h","")</f>
      </c>
      <c r="N73" s="20">
        <f>IF(AND(ISNUMBER(J73),OR(AND(J73&gt;9,(N(I73)+IF(AND(ISNUMBER(G73),ISNUMBER(F73)),IF((G73-F73)*1440&gt;=15,(G73-F73)*1440,0),0))&lt;45),AND(J73&gt;6,(N(I73)+IF(AND(ISNUMBER(G73),ISNUMBER(F73)),IF((G73-F73)*1440&gt;=15,(G73-F73)*1440,0),0))&lt;30))),"zu kurz","")</f>
      </c>
    </row>
    <row r="74" spans="1:14" x14ac:dyDescent="0.25">
      <c r="A74" s="15"/>
      <c r="B74" s="20" t="s">
        <v>69</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IF(AND(ISNUMBER(K74),K74&lt;$G$5),"zu kurz","")</f>
      </c>
      <c r="M74" s="20">
        <f>IF(AND(ISNUMBER(J74),J74&gt;10),"über 10 h","")</f>
      </c>
      <c r="N74" s="20">
        <f>IF(AND(ISNUMBER(J74),OR(AND(J74&gt;9,(N(I74)+IF(AND(ISNUMBER(G74),ISNUMBER(F74)),IF((G74-F74)*1440&gt;=15,(G74-F74)*1440,0),0))&lt;45),AND(J74&gt;6,(N(I74)+IF(AND(ISNUMBER(G74),ISNUMBER(F74)),IF((G74-F74)*1440&gt;=15,(G74-F74)*1440,0),0))&lt;30))),"zu kurz","")</f>
      </c>
    </row>
    <row r="75" spans="1:14" x14ac:dyDescent="0.25">
      <c r="A75" s="15"/>
      <c r="B75" s="20" t="s">
        <v>70</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IF(AND(ISNUMBER(K75),K75&lt;$G$5),"zu kurz","")</f>
      </c>
      <c r="M75" s="20">
        <f>IF(AND(ISNUMBER(J75),J75&gt;10),"über 10 h","")</f>
      </c>
      <c r="N75" s="20">
        <f>IF(AND(ISNUMBER(J75),OR(AND(J75&gt;9,(N(I75)+IF(AND(ISNUMBER(G75),ISNUMBER(F75)),IF((G75-F75)*1440&gt;=15,(G75-F75)*1440,0),0))&lt;45),AND(J75&gt;6,(N(I75)+IF(AND(ISNUMBER(G75),ISNUMBER(F75)),IF((G75-F75)*1440&gt;=15,(G75-F75)*1440,0),0))&lt;30))),"zu kurz","")</f>
      </c>
    </row>
    <row r="76" spans="1:14" x14ac:dyDescent="0.25">
      <c r="A76" s="15"/>
      <c r="B76" s="20" t="s">
        <v>71</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IF(AND(ISNUMBER(K76),K76&lt;$G$5),"zu kurz","")</f>
      </c>
      <c r="M76" s="20">
        <f>IF(AND(ISNUMBER(J76),J76&gt;10),"über 10 h","")</f>
      </c>
      <c r="N76" s="20">
        <f>IF(AND(ISNUMBER(J76),OR(AND(J76&gt;9,(N(I76)+IF(AND(ISNUMBER(G76),ISNUMBER(F76)),IF((G76-F76)*1440&gt;=15,(G76-F76)*1440,0),0))&lt;45),AND(J76&gt;6,(N(I76)+IF(AND(ISNUMBER(G76),ISNUMBER(F76)),IF((G76-F76)*1440&gt;=15,(G76-F76)*1440,0),0))&lt;30))),"zu kurz","")</f>
      </c>
    </row>
    <row r="77" spans="1:14" x14ac:dyDescent="0.25">
      <c r="A77" s="15"/>
      <c r="B77" s="20" t="s">
        <v>72</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IF(AND(ISNUMBER(K77),K77&lt;$G$5),"zu kurz","")</f>
      </c>
      <c r="M77" s="20">
        <f>IF(AND(ISNUMBER(J77),J77&gt;10),"über 10 h","")</f>
      </c>
      <c r="N77" s="20">
        <f>IF(AND(ISNUMBER(J77),OR(AND(J77&gt;9,(N(I77)+IF(AND(ISNUMBER(G77),ISNUMBER(F77)),IF((G77-F77)*1440&gt;=15,(G77-F77)*1440,0),0))&lt;45),AND(J77&gt;6,(N(I77)+IF(AND(ISNUMBER(G77),ISNUMBER(F77)),IF((G77-F77)*1440&gt;=15,(G77-F77)*1440,0),0))&lt;30))),"zu kurz","")</f>
      </c>
    </row>
    <row r="78" spans="1:14" x14ac:dyDescent="0.25">
      <c r="A78" s="15"/>
      <c r="B78" s="25" t="s">
        <v>73</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IF(AND(ISNUMBER(K78),K78&lt;$G$5),"zu kurz","")</f>
      </c>
      <c r="M78" s="20">
        <f>IF(AND(ISNUMBER(J78),J78&gt;10),"über 10 h","")</f>
      </c>
      <c r="N78" s="20">
        <f>IF(AND(ISNUMBER(J78),OR(AND(J78&gt;9,(N(I78)+IF(AND(ISNUMBER(G78),ISNUMBER(F78)),IF((G78-F78)*1440&gt;=15,(G78-F78)*1440,0),0))&lt;45),AND(J78&gt;6,(N(I78)+IF(AND(ISNUMBER(G78),ISNUMBER(F78)),IF((G78-F78)*1440&gt;=15,(G78-F78)*1440,0),0))&lt;30))),"zu kurz","")</f>
      </c>
    </row>
    <row r="79" spans="1:14" x14ac:dyDescent="0.25">
      <c r="A79" s="15"/>
      <c r="B79" s="27" t="s">
        <v>74</v>
      </c>
      <c r="C79" s="28"/>
      <c r="D79" s="28"/>
      <c r="E79" s="28"/>
      <c r="F79" s="28"/>
      <c r="G79" s="28"/>
      <c r="H79" s="28"/>
      <c r="I79" s="28"/>
      <c r="J79" s="29">
        <f>SUM(J72:J78)</f>
      </c>
      <c r="K79" s="28"/>
      <c r="L79" s="28">
        <f>IF(AND(ISNUMBER(J78),J78&gt;0),"Sonntag: Ersatzruhetag","")</f>
      </c>
      <c r="M79" s="28">
        <f>IF(J79&gt;60,"über 60 h",IF(J79&gt;48,"über 48 h, Ausgleich",""))</f>
      </c>
      <c r="N79" s="28"/>
    </row>
    <row r="80" spans="1:14" x14ac:dyDescent="0.25">
      <c r="A80" s="15"/>
      <c r="B80" s="16" t="s">
        <v>66</v>
      </c>
      <c r="C80" s="17">
        <f>$C$5+-1</f>
      </c>
      <c r="D80" s="18"/>
      <c r="E80" s="19"/>
      <c r="F80" s="19"/>
      <c r="G80" s="19"/>
      <c r="H80" s="19"/>
      <c r="I80" s="18"/>
      <c r="J80" s="16"/>
      <c r="K80" s="16"/>
      <c r="L80" s="16"/>
      <c r="M80" s="16"/>
      <c r="N80" s="16"/>
    </row>
    <row r="81" spans="1:14" x14ac:dyDescent="0.25">
      <c r="A81" s="15"/>
      <c r="B81" s="20" t="s">
        <v>67</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IF(AND(ISNUMBER(K81),K81&lt;$G$5),"zu kurz","")</f>
      </c>
      <c r="M81" s="20">
        <f>IF(AND(ISNUMBER(J81),J81&gt;10),"über 10 h","")</f>
      </c>
      <c r="N81" s="20">
        <f>IF(AND(ISNUMBER(J81),OR(AND(J81&gt;9,(N(I81)+IF(AND(ISNUMBER(G81),ISNUMBER(F81)),IF((G81-F81)*1440&gt;=15,(G81-F81)*1440,0),0))&lt;45),AND(J81&gt;6,(N(I81)+IF(AND(ISNUMBER(G81),ISNUMBER(F81)),IF((G81-F81)*1440&gt;=15,(G81-F81)*1440,0),0))&lt;30))),"zu kurz","")</f>
      </c>
    </row>
    <row r="82" spans="1:14" x14ac:dyDescent="0.25">
      <c r="A82" s="15"/>
      <c r="B82" s="20" t="s">
        <v>68</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IF(AND(ISNUMBER(K82),K82&lt;$G$5),"zu kurz","")</f>
      </c>
      <c r="M82" s="20">
        <f>IF(AND(ISNUMBER(J82),J82&gt;10),"über 10 h","")</f>
      </c>
      <c r="N82" s="20">
        <f>IF(AND(ISNUMBER(J82),OR(AND(J82&gt;9,(N(I82)+IF(AND(ISNUMBER(G82),ISNUMBER(F82)),IF((G82-F82)*1440&gt;=15,(G82-F82)*1440,0),0))&lt;45),AND(J82&gt;6,(N(I82)+IF(AND(ISNUMBER(G82),ISNUMBER(F82)),IF((G82-F82)*1440&gt;=15,(G82-F82)*1440,0),0))&lt;30))),"zu kurz","")</f>
      </c>
    </row>
    <row r="83" spans="1:14" x14ac:dyDescent="0.25">
      <c r="A83" s="15"/>
      <c r="B83" s="20" t="s">
        <v>69</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IF(AND(ISNUMBER(K83),K83&lt;$G$5),"zu kurz","")</f>
      </c>
      <c r="M83" s="20">
        <f>IF(AND(ISNUMBER(J83),J83&gt;10),"über 10 h","")</f>
      </c>
      <c r="N83" s="20">
        <f>IF(AND(ISNUMBER(J83),OR(AND(J83&gt;9,(N(I83)+IF(AND(ISNUMBER(G83),ISNUMBER(F83)),IF((G83-F83)*1440&gt;=15,(G83-F83)*1440,0),0))&lt;45),AND(J83&gt;6,(N(I83)+IF(AND(ISNUMBER(G83),ISNUMBER(F83)),IF((G83-F83)*1440&gt;=15,(G83-F83)*1440,0),0))&lt;30))),"zu kurz","")</f>
      </c>
    </row>
    <row r="84" spans="1:14" x14ac:dyDescent="0.25">
      <c r="A84" s="15"/>
      <c r="B84" s="20" t="s">
        <v>70</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IF(AND(ISNUMBER(K84),K84&lt;$G$5),"zu kurz","")</f>
      </c>
      <c r="M84" s="20">
        <f>IF(AND(ISNUMBER(J84),J84&gt;10),"über 10 h","")</f>
      </c>
      <c r="N84" s="20">
        <f>IF(AND(ISNUMBER(J84),OR(AND(J84&gt;9,(N(I84)+IF(AND(ISNUMBER(G84),ISNUMBER(F84)),IF((G84-F84)*1440&gt;=15,(G84-F84)*1440,0),0))&lt;45),AND(J84&gt;6,(N(I84)+IF(AND(ISNUMBER(G84),ISNUMBER(F84)),IF((G84-F84)*1440&gt;=15,(G84-F84)*1440,0),0))&lt;30))),"zu kurz","")</f>
      </c>
    </row>
    <row r="85" spans="1:14" x14ac:dyDescent="0.25">
      <c r="A85" s="15"/>
      <c r="B85" s="20" t="s">
        <v>71</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IF(AND(ISNUMBER(K85),K85&lt;$G$5),"zu kurz","")</f>
      </c>
      <c r="M85" s="20">
        <f>IF(AND(ISNUMBER(J85),J85&gt;10),"über 10 h","")</f>
      </c>
      <c r="N85" s="20">
        <f>IF(AND(ISNUMBER(J85),OR(AND(J85&gt;9,(N(I85)+IF(AND(ISNUMBER(G85),ISNUMBER(F85)),IF((G85-F85)*1440&gt;=15,(G85-F85)*1440,0),0))&lt;45),AND(J85&gt;6,(N(I85)+IF(AND(ISNUMBER(G85),ISNUMBER(F85)),IF((G85-F85)*1440&gt;=15,(G85-F85)*1440,0),0))&lt;30))),"zu kurz","")</f>
      </c>
    </row>
    <row r="86" spans="1:14" x14ac:dyDescent="0.25">
      <c r="A86" s="15"/>
      <c r="B86" s="20" t="s">
        <v>72</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IF(AND(ISNUMBER(K86),K86&lt;$G$5),"zu kurz","")</f>
      </c>
      <c r="M86" s="20">
        <f>IF(AND(ISNUMBER(J86),J86&gt;10),"über 10 h","")</f>
      </c>
      <c r="N86" s="20">
        <f>IF(AND(ISNUMBER(J86),OR(AND(J86&gt;9,(N(I86)+IF(AND(ISNUMBER(G86),ISNUMBER(F86)),IF((G86-F86)*1440&gt;=15,(G86-F86)*1440,0),0))&lt;45),AND(J86&gt;6,(N(I86)+IF(AND(ISNUMBER(G86),ISNUMBER(F86)),IF((G86-F86)*1440&gt;=15,(G86-F86)*1440,0),0))&lt;30))),"zu kurz","")</f>
      </c>
    </row>
    <row r="87" spans="1:14" x14ac:dyDescent="0.25">
      <c r="A87" s="15"/>
      <c r="B87" s="25" t="s">
        <v>73</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IF(AND(ISNUMBER(K87),K87&lt;$G$5),"zu kurz","")</f>
      </c>
      <c r="M87" s="20">
        <f>IF(AND(ISNUMBER(J87),J87&gt;10),"über 10 h","")</f>
      </c>
      <c r="N87" s="20">
        <f>IF(AND(ISNUMBER(J87),OR(AND(J87&gt;9,(N(I87)+IF(AND(ISNUMBER(G87),ISNUMBER(F87)),IF((G87-F87)*1440&gt;=15,(G87-F87)*1440,0),0))&lt;45),AND(J87&gt;6,(N(I87)+IF(AND(ISNUMBER(G87),ISNUMBER(F87)),IF((G87-F87)*1440&gt;=15,(G87-F87)*1440,0),0))&lt;30))),"zu kurz","")</f>
      </c>
    </row>
    <row r="88" spans="1:14" x14ac:dyDescent="0.25">
      <c r="A88" s="15"/>
      <c r="B88" s="27" t="s">
        <v>74</v>
      </c>
      <c r="C88" s="28"/>
      <c r="D88" s="28"/>
      <c r="E88" s="28"/>
      <c r="F88" s="28"/>
      <c r="G88" s="28"/>
      <c r="H88" s="28"/>
      <c r="I88" s="28"/>
      <c r="J88" s="29">
        <f>SUM(J81:J87)</f>
      </c>
      <c r="K88" s="28"/>
      <c r="L88" s="28">
        <f>IF(AND(ISNUMBER(J87),J87&gt;0),"Sonntag: Ersatzruhetag","")</f>
      </c>
      <c r="M88" s="28">
        <f>IF(J88&gt;60,"über 60 h",IF(J88&gt;48,"über 48 h, Ausgleich",""))</f>
      </c>
      <c r="N88" s="28"/>
    </row>
    <row r="89" spans="1:14" x14ac:dyDescent="0.25">
      <c r="A89" s="15"/>
      <c r="B89" s="16" t="s">
        <v>66</v>
      </c>
      <c r="C89" s="17">
        <f>$C$5+-1</f>
      </c>
      <c r="D89" s="18"/>
      <c r="E89" s="19"/>
      <c r="F89" s="19"/>
      <c r="G89" s="19"/>
      <c r="H89" s="19"/>
      <c r="I89" s="18"/>
      <c r="J89" s="16"/>
      <c r="K89" s="16"/>
      <c r="L89" s="16"/>
      <c r="M89" s="16"/>
      <c r="N89" s="16"/>
    </row>
    <row r="90" spans="1:14" x14ac:dyDescent="0.25">
      <c r="A90" s="15"/>
      <c r="B90" s="20" t="s">
        <v>67</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IF(AND(ISNUMBER(K90),K90&lt;$G$5),"zu kurz","")</f>
      </c>
      <c r="M90" s="20">
        <f>IF(AND(ISNUMBER(J90),J90&gt;10),"über 10 h","")</f>
      </c>
      <c r="N90" s="20">
        <f>IF(AND(ISNUMBER(J90),OR(AND(J90&gt;9,(N(I90)+IF(AND(ISNUMBER(G90),ISNUMBER(F90)),IF((G90-F90)*1440&gt;=15,(G90-F90)*1440,0),0))&lt;45),AND(J90&gt;6,(N(I90)+IF(AND(ISNUMBER(G90),ISNUMBER(F90)),IF((G90-F90)*1440&gt;=15,(G90-F90)*1440,0),0))&lt;30))),"zu kurz","")</f>
      </c>
    </row>
    <row r="91" spans="1:14" x14ac:dyDescent="0.25">
      <c r="A91" s="15"/>
      <c r="B91" s="20" t="s">
        <v>68</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IF(AND(ISNUMBER(K91),K91&lt;$G$5),"zu kurz","")</f>
      </c>
      <c r="M91" s="20">
        <f>IF(AND(ISNUMBER(J91),J91&gt;10),"über 10 h","")</f>
      </c>
      <c r="N91" s="20">
        <f>IF(AND(ISNUMBER(J91),OR(AND(J91&gt;9,(N(I91)+IF(AND(ISNUMBER(G91),ISNUMBER(F91)),IF((G91-F91)*1440&gt;=15,(G91-F91)*1440,0),0))&lt;45),AND(J91&gt;6,(N(I91)+IF(AND(ISNUMBER(G91),ISNUMBER(F91)),IF((G91-F91)*1440&gt;=15,(G91-F91)*1440,0),0))&lt;30))),"zu kurz","")</f>
      </c>
    </row>
    <row r="92" spans="1:14" x14ac:dyDescent="0.25">
      <c r="A92" s="15"/>
      <c r="B92" s="20" t="s">
        <v>69</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IF(AND(ISNUMBER(K92),K92&lt;$G$5),"zu kurz","")</f>
      </c>
      <c r="M92" s="20">
        <f>IF(AND(ISNUMBER(J92),J92&gt;10),"über 10 h","")</f>
      </c>
      <c r="N92" s="20">
        <f>IF(AND(ISNUMBER(J92),OR(AND(J92&gt;9,(N(I92)+IF(AND(ISNUMBER(G92),ISNUMBER(F92)),IF((G92-F92)*1440&gt;=15,(G92-F92)*1440,0),0))&lt;45),AND(J92&gt;6,(N(I92)+IF(AND(ISNUMBER(G92),ISNUMBER(F92)),IF((G92-F92)*1440&gt;=15,(G92-F92)*1440,0),0))&lt;30))),"zu kurz","")</f>
      </c>
    </row>
    <row r="93" spans="1:14" x14ac:dyDescent="0.25">
      <c r="A93" s="15"/>
      <c r="B93" s="20" t="s">
        <v>70</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IF(AND(ISNUMBER(K93),K93&lt;$G$5),"zu kurz","")</f>
      </c>
      <c r="M93" s="20">
        <f>IF(AND(ISNUMBER(J93),J93&gt;10),"über 10 h","")</f>
      </c>
      <c r="N93" s="20">
        <f>IF(AND(ISNUMBER(J93),OR(AND(J93&gt;9,(N(I93)+IF(AND(ISNUMBER(G93),ISNUMBER(F93)),IF((G93-F93)*1440&gt;=15,(G93-F93)*1440,0),0))&lt;45),AND(J93&gt;6,(N(I93)+IF(AND(ISNUMBER(G93),ISNUMBER(F93)),IF((G93-F93)*1440&gt;=15,(G93-F93)*1440,0),0))&lt;30))),"zu kurz","")</f>
      </c>
    </row>
    <row r="94" spans="1:14" x14ac:dyDescent="0.25">
      <c r="A94" s="15"/>
      <c r="B94" s="20" t="s">
        <v>71</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IF(AND(ISNUMBER(K94),K94&lt;$G$5),"zu kurz","")</f>
      </c>
      <c r="M94" s="20">
        <f>IF(AND(ISNUMBER(J94),J94&gt;10),"über 10 h","")</f>
      </c>
      <c r="N94" s="20">
        <f>IF(AND(ISNUMBER(J94),OR(AND(J94&gt;9,(N(I94)+IF(AND(ISNUMBER(G94),ISNUMBER(F94)),IF((G94-F94)*1440&gt;=15,(G94-F94)*1440,0),0))&lt;45),AND(J94&gt;6,(N(I94)+IF(AND(ISNUMBER(G94),ISNUMBER(F94)),IF((G94-F94)*1440&gt;=15,(G94-F94)*1440,0),0))&lt;30))),"zu kurz","")</f>
      </c>
    </row>
    <row r="95" spans="1:14" x14ac:dyDescent="0.25">
      <c r="A95" s="15"/>
      <c r="B95" s="20" t="s">
        <v>72</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IF(AND(ISNUMBER(K95),K95&lt;$G$5),"zu kurz","")</f>
      </c>
      <c r="M95" s="20">
        <f>IF(AND(ISNUMBER(J95),J95&gt;10),"über 10 h","")</f>
      </c>
      <c r="N95" s="20">
        <f>IF(AND(ISNUMBER(J95),OR(AND(J95&gt;9,(N(I95)+IF(AND(ISNUMBER(G95),ISNUMBER(F95)),IF((G95-F95)*1440&gt;=15,(G95-F95)*1440,0),0))&lt;45),AND(J95&gt;6,(N(I95)+IF(AND(ISNUMBER(G95),ISNUMBER(F95)),IF((G95-F95)*1440&gt;=15,(G95-F95)*1440,0),0))&lt;30))),"zu kurz","")</f>
      </c>
    </row>
    <row r="96" spans="1:14" x14ac:dyDescent="0.25">
      <c r="A96" s="15"/>
      <c r="B96" s="25" t="s">
        <v>73</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IF(AND(ISNUMBER(K96),K96&lt;$G$5),"zu kurz","")</f>
      </c>
      <c r="M96" s="20">
        <f>IF(AND(ISNUMBER(J96),J96&gt;10),"über 10 h","")</f>
      </c>
      <c r="N96" s="20">
        <f>IF(AND(ISNUMBER(J96),OR(AND(J96&gt;9,(N(I96)+IF(AND(ISNUMBER(G96),ISNUMBER(F96)),IF((G96-F96)*1440&gt;=15,(G96-F96)*1440,0),0))&lt;45),AND(J96&gt;6,(N(I96)+IF(AND(ISNUMBER(G96),ISNUMBER(F96)),IF((G96-F96)*1440&gt;=15,(G96-F96)*1440,0),0))&lt;30))),"zu kurz","")</f>
      </c>
    </row>
    <row r="97" spans="1:14" x14ac:dyDescent="0.25">
      <c r="A97" s="15"/>
      <c r="B97" s="27" t="s">
        <v>74</v>
      </c>
      <c r="C97" s="28"/>
      <c r="D97" s="28"/>
      <c r="E97" s="28"/>
      <c r="F97" s="28"/>
      <c r="G97" s="28"/>
      <c r="H97" s="28"/>
      <c r="I97" s="28"/>
      <c r="J97" s="29">
        <f>SUM(J90:J96)</f>
      </c>
      <c r="K97" s="28"/>
      <c r="L97" s="28">
        <f>IF(AND(ISNUMBER(J96),J96&gt;0),"Sonntag: Ersatzruhetag","")</f>
      </c>
      <c r="M97" s="28">
        <f>IF(J97&gt;60,"über 60 h",IF(J97&gt;48,"über 48 h, Ausgleich",""))</f>
      </c>
      <c r="N97" s="28"/>
    </row>
    <row r="99" ht="28" customHeight="1" spans="1:14" x14ac:dyDescent="0.25">
      <c r="A99" s="30" t="s">
        <v>75</v>
      </c>
      <c r="B99" s="30"/>
      <c r="C99" s="30"/>
      <c r="D99" s="30"/>
      <c r="E99" s="30"/>
      <c r="F99" s="30"/>
      <c r="G99" s="30"/>
      <c r="H99" s="30"/>
      <c r="I99" s="30"/>
      <c r="J99" s="30"/>
      <c r="K99" s="30"/>
      <c r="L99" s="30"/>
      <c r="M99" s="30"/>
      <c r="N99" s="30"/>
    </row>
    <row r="100" ht="28" customHeight="1" spans="1:14" x14ac:dyDescent="0.25">
      <c r="A100" s="30" t="s">
        <v>76</v>
      </c>
      <c r="B100" s="30"/>
      <c r="C100" s="30"/>
      <c r="D100" s="30"/>
      <c r="E100" s="30"/>
      <c r="F100" s="30"/>
      <c r="G100" s="30"/>
      <c r="H100" s="30"/>
      <c r="I100" s="30"/>
      <c r="J100" s="30"/>
      <c r="K100" s="30"/>
      <c r="L100" s="30"/>
      <c r="M100" s="30"/>
      <c r="N100" s="30"/>
    </row>
    <row r="102" spans="1:1" x14ac:dyDescent="0.25">
      <c r="A102" s="6" t="s">
        <v>22</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Anleitung</vt:lpstr>
      <vt:lpstr>Schichten</vt:lpstr>
      <vt:lpstr>Wochenplan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Dienstplan Pflege</dc:title>
  <dc:subject>Wochenplan mit Früh-, Spät-, Nacht- und geteiltem Dienst, mit Ruhezeitprüfung</dc:subject>
  <dc:description>Erzeugt von MetronHR: kostenlose HR-Vorlage. www.metronhr.de</dc:description>
  <cp:keywords/>
  <cp:category/>
  <cp:lastModifiedBy>MetronHR</cp:lastModifiedBy>
  <dcterms:created xsi:type="dcterms:W3CDTF">2026-05-27T00:00:00Z</dcterms:created>
  <dcterms:modified xsi:type="dcterms:W3CDTF">2026-11-02T21:10:10Z</dcterms:modified>
</cp:coreProperties>
</file>