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Zeiten" state="visible" r:id="rId5"/>
    <sheet sheetId="3" name="Tagesprüfung" state="visible" r:id="rId6"/>
    <sheet sheetId="4" name="Aufträge" state="visible" r:id="rId7"/>
  </sheets>
  <definedNames>
    <definedName name="Einstellung_AW">Zeiten!$M$5</definedName>
  </definedNames>
  <calcPr calcId="171027" fullCalcOnLoad="1"/>
</workbook>
</file>

<file path=xl/sharedStrings.xml><?xml version="1.0" encoding="utf-8"?>
<sst xmlns="http://schemas.openxmlformats.org/spreadsheetml/2006/main" count="74" uniqueCount="64">
  <si>
    <t>Stundenzettel Kfz-Werkstatt, Anleitung</t>
  </si>
  <si>
    <t>Vorlage von MetronHR</t>
  </si>
  <si>
    <t>1. Oben Name, den ersten Tag des Monats und die Mindestruhezeit eintragen (gesetzlich 11 Stunden).</t>
  </si>
  <si>
    <t>2. Je Einsatz eine Zeile: Datum, Auftrag, Beginn, Ende, Pause. Mehrere Zeilen am selben Tag sind normal.</t>
  </si>
  <si>
    <t>3. Endet ein Einsatz nach Mitternacht, die Uhrzeit eintragen und das Datum des Beginns stehen lassen.</t>
  </si>
  <si>
    <t>4. Das Blatt Tagesprüfung fasst jeden Tag zusammen und markiert zu lange Tage, zu kurze Pausen und zu kurze Ruhezeiten bis zum nächsten Morgen.</t>
  </si>
  <si>
    <t>5. Das Blatt Aufträge summiert die Stunden je Auftrag.</t>
  </si>
  <si>
    <t/>
  </si>
  <si>
    <t>Die ersten Zeilen sind ein Beispiel und zeigen, wie ein Regelverstoß markiert wird. Vor dem Gebrauch überschreiben.</t>
  </si>
  <si>
    <t>Mit MetronHR stempeln Mitarbeitende per App, auch ohne Netz, und buchen jede Zeit direkt auf Kunde und Projekt.</t>
  </si>
  <si>
    <t>Rechtliche Hinweise</t>
  </si>
  <si>
    <t>§ 3 ArbZG: höchstens acht Stunden je Werktag, bis zu zehn, wenn der Durchschnitt innerhalb von sechs Kalendermonaten oder 24 Wochen bei acht Stunden bleibt. Werktage sind Montag bis Samstag, im Schnitt also 48 Stunden je Woche.</t>
  </si>
  <si>
    <t>§ 4 ArbZG: 30 Minuten Pause bei mehr als sechs Stunden, 45 Minuten bei mehr als neun Stunden, aufteilbar in Abschnitte von mindestens 15 Minuten.</t>
  </si>
  <si>
    <t>§ 5 Abs. 1 ArbZG: mindestens elf Stunden ununterbrochene Ruhezeit nach dem Ende der täglichen Arbeitszeit.</t>
  </si>
  <si>
    <t>Tarifverträge und darauf gestützte Betriebsvereinbarungen können nach § 7 ArbZG abweichende Werte zulassen. Die Prüfungen in dieser Vorlage zeigen die gesetzlichen Grundwerte.</t>
  </si>
  <si>
    <t>Arbeitswerte sind eine Abrechnungsgröße gegenüber dem Kunden, keine Arbeitszeit. Für Lohn, Pausen und Höchstarbeitszeit zählt die Zeit von Beginn bis Ende, auch Wartezeit auf Teile oder Freigaben.</t>
  </si>
  <si>
    <t>Leistungsgrad = abgerechnete AW-Stunden geteilt durch Auftragsstunden. Wie viele AW eine Stunde ergeben (oft 10 oder 12), steht im Feld rechts oben und ist frei einstellbar.</t>
  </si>
  <si>
    <t>§ 17 MiLoG: Für Minijobber sind Beginn, Ende und Dauer der täglichen Arbeitszeit bis zum Ablauf des siebten Kalendertags nach dem Arbeitstag aufzuzeichnen und zwei Jahre aufzubewahren.</t>
  </si>
  <si>
    <t>Azubis unter 18 dürfen in Kfz-Werkstätten samstags arbeiten, mit einem freien Tag in derselben Woche (§ 16 Abs. 2 und 3 JArbSchG).</t>
  </si>
  <si>
    <t>Vorlage von MetronHR: www.metronhr.de | Frei verwendbar im Unternehmen.</t>
  </si>
  <si>
    <t>Stundenzettel Kfz-Werkstatt</t>
  </si>
  <si>
    <t>Anwesenheit und Auftragszeit getrennt, mit Arbeitswerten und Leistungsgrad</t>
  </si>
  <si>
    <t>Name:</t>
  </si>
  <si>
    <t>Monat (1. Tag):</t>
  </si>
  <si>
    <t>Mindestruhezeit (h):</t>
  </si>
  <si>
    <t>AW je Stunde:</t>
  </si>
  <si>
    <t>Datum</t>
  </si>
  <si>
    <t>Auftragsnr.</t>
  </si>
  <si>
    <t>Kennzeichen</t>
  </si>
  <si>
    <t>Arbeit</t>
  </si>
  <si>
    <t>Beginn</t>
  </si>
  <si>
    <t>Ende</t>
  </si>
  <si>
    <t>Pause (Min)</t>
  </si>
  <si>
    <t>Stunden</t>
  </si>
  <si>
    <t>Arbeitswerte (AW)</t>
  </si>
  <si>
    <t>AW in Stunden</t>
  </si>
  <si>
    <t>Notiz</t>
  </si>
  <si>
    <t>absStart</t>
  </si>
  <si>
    <t>absEnd</t>
  </si>
  <si>
    <t>4711</t>
  </si>
  <si>
    <t>H-MX 204</t>
  </si>
  <si>
    <t>Inspektion, Bremsen vorne</t>
  </si>
  <si>
    <t>4712</t>
  </si>
  <si>
    <t>H-AB 77</t>
  </si>
  <si>
    <t>Zahnriemen</t>
  </si>
  <si>
    <t>Summe</t>
  </si>
  <si>
    <t>Gelbe Felder zeigen, was zu prüfen ist. Höchstzeit, Pausen und Ruhezeit prüft das Blatt Tagesprüfung über alle Zeilen eines Tages.</t>
  </si>
  <si>
    <t>Tagesprüfung</t>
  </si>
  <si>
    <t>Rechnet aus den Einträgen je Tag, nichts eintragen</t>
  </si>
  <si>
    <t>Tag</t>
  </si>
  <si>
    <t>Arbeitszeit (h)</t>
  </si>
  <si>
    <t>Pausen (Min)</t>
  </si>
  <si>
    <t>Erster Beginn</t>
  </si>
  <si>
    <t>Letztes Ende</t>
  </si>
  <si>
    <t>Ruhezeit bis Folgetag (h)</t>
  </si>
  <si>
    <t>Höchstzeit § 3</t>
  </si>
  <si>
    <t>Pause § 4</t>
  </si>
  <si>
    <t>Ruhezeit § 5</t>
  </si>
  <si>
    <t>Die Ruhezeit läuft vom letzten Ende eines Tages bis zum ersten Beginn des nächsten. Ein Einsatz, der vor Mitternacht beginnt, zählt zu dem Tag, an dem er beginnt.</t>
  </si>
  <si>
    <t>Benötigt Excel 2019, Microsoft 365, LibreOffice oder Google Tabellen (Funktionen MINIFS und MAXIFS).</t>
  </si>
  <si>
    <t>Aufträge</t>
  </si>
  <si>
    <t>Stunden und Arbeitswerte je Auftrag, Nummern wie in den Zeiten eintragen</t>
  </si>
  <si>
    <t>Auftrag</t>
  </si>
  <si>
    <t>Leistungsgrad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</si>
</sst>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hh:mm"/>
    <numFmt numFmtId="166" formatCode="ddd"/>
    <numFmt numFmtId="167" formatCode="dd.mm. hh:mm"/>
  </numFmts>
  <fonts count="12"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sz val="10"/>
      <name val="Calibri"/>
    </font>
    <font>
      <b/>
      <color rgb="FFFFFFFF"/>
      <sz val="10"/>
      <name val="Calibri"/>
    </font>
    <font>
      <b/>
      <color rgb="FF111111"/>
      <sz val="11"/>
      <name val="Calibri"/>
    </font>
    <font>
      <color rgb="FF6B7280"/>
      <sz val="9"/>
      <name val="Calibri"/>
    </font>
  </fonts>
  <fills count="5">
    <fill>
      <patternFill patternType="none"/>
    </fill>
    <fill>
      <patternFill patternType="gray125"/>
    </fill>
    <fill>
      <patternFill patternType="solid">
        <fgColor rgb="FFFFFDF2"/>
      </patternFill>
    </fill>
    <fill>
      <patternFill patternType="solid">
        <fgColor rgb="FF5D7F62"/>
      </patternFill>
    </fill>
    <fill>
      <patternFill patternType="solid">
        <fgColor rgb="FFE6ECE7"/>
      </patternFill>
    </fill>
  </fills>
  <borders count="3">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s>
  <cellStyleXfs count="1">
    <xf numFmtId="0" fontId="0" fillId="0" borderId="0"/>
  </cellStyleXfs>
  <cellXfs count="25">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0" borderId="0" xfId="0" applyFont="1" applyAlignment="1">
      <alignment horizontal="right" vertical="center"/>
    </xf>
    <xf numFmtId="0" fontId="0" fillId="2" borderId="1" xfId="0" applyFill="1" applyBorder="1" applyAlignment="1">
      <alignment horizontal="left"/>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9" fillId="3" borderId="1" xfId="0" applyFont="1" applyFill="1" applyBorder="1" applyAlignment="1">
      <alignment horizontal="center" vertical="center" wrapText="1"/>
    </xf>
    <xf numFmtId="0" fontId="0" fillId="2" borderId="1" xfId="0" applyFill="1" applyBorder="1" applyAlignment="1">
      <alignment horizontal="left" vertical="center"/>
    </xf>
    <xf numFmtId="165" fontId="0" fillId="2" borderId="1" xfId="0" applyNumberFormat="1" applyFill="1" applyBorder="1" applyAlignment="1">
      <alignment horizontal="center" vertical="center"/>
    </xf>
    <xf numFmtId="2" fontId="10" fillId="4" borderId="1" xfId="0" applyNumberFormat="1" applyFont="1" applyFill="1" applyBorder="1" applyAlignment="1">
      <alignment horizontal="center" vertical="center"/>
    </xf>
    <xf numFmtId="0" fontId="8" fillId="0" borderId="0" xfId="0" applyFont="1"/>
    <xf numFmtId="0" fontId="11" fillId="0" borderId="0" xfId="0" applyFont="1" applyAlignment="1">
      <alignment vertical="top" wrapText="1"/>
    </xf>
    <xf numFmtId="164" fontId="0" fillId="0" borderId="2" xfId="0" applyNumberFormat="1" applyBorder="1"/>
    <xf numFmtId="166" fontId="0" fillId="0" borderId="2" xfId="0" applyNumberFormat="1" applyBorder="1"/>
    <xf numFmtId="0" fontId="10" fillId="4" borderId="1" xfId="0" applyFont="1" applyFill="1" applyBorder="1" applyAlignment="1">
      <alignment horizontal="center" vertical="center"/>
    </xf>
    <xf numFmtId="165" fontId="10" fillId="4" borderId="1" xfId="0" applyNumberFormat="1" applyFont="1" applyFill="1" applyBorder="1" applyAlignment="1">
      <alignment horizontal="center" vertical="center"/>
    </xf>
    <xf numFmtId="167" fontId="10" fillId="4" borderId="1" xfId="0" applyNumberFormat="1" applyFont="1" applyFill="1" applyBorder="1" applyAlignment="1">
      <alignment horizontal="center" vertical="center"/>
    </xf>
    <xf numFmtId="0" fontId="0" fillId="0" borderId="2" xfId="0" applyBorder="1"/>
    <xf numFmtId="9" fontId="10" fillId="4" borderId="1" xfId="0" applyNumberFormat="1" applyFont="1" applyFill="1" applyBorder="1" applyAlignment="1">
      <alignment horizontal="center" vertical="center"/>
    </xf>
  </cellXfs>
  <cellStyles count="1">
    <cellStyle name="Normal" xfId="0" builtinId="0"/>
  </cellStyles>
  <dxfs count="2">
    <dxf>
      <fill>
        <patternFill patternType="solid">
          <bgColor rgb="FFFEF3C7"/>
        </patternFill>
      </fill>
    </dxf>
    <dxf>
      <font>
        <b/>
        <color rgb="FFB91C1C"/>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5"/>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5" spans="1:1" x14ac:dyDescent="0.25">
      <c r="A15" s="4" t="s">
        <v>10</v>
      </c>
    </row>
    <row r="16" ht="30" customHeight="1" spans="1:1" x14ac:dyDescent="0.25">
      <c r="A16" s="5"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5" spans="1:1" x14ac:dyDescent="0.25">
      <c r="A25" s="6" t="s">
        <v>19</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M92"/>
  <sheetViews>
    <sheetView workbookViewId="0">
      <pane ySplit="7" topLeftCell="A8" activePane="bottomLeft" state="frozen"/>
      <selection pane="bottomLeft"/>
    </sheetView>
  </sheetViews>
  <sheetFormatPr defaultRowHeight="15" outlineLevelRow="0" outlineLevelCol="0" x14ac:dyDescent="55"/>
  <cols>
    <col min="1" max="1" width="11" customWidth="1"/>
    <col min="2" max="2" width="12" customWidth="1"/>
    <col min="3" max="3" width="13" customWidth="1"/>
    <col min="4" max="4" width="22" customWidth="1"/>
    <col min="5" max="6" width="8" customWidth="1"/>
    <col min="9" max="10" width="11" customWidth="1"/>
    <col min="11" max="11" width="26" customWidth="1"/>
    <col min="12" max="13" width="4" hidden="1" customWidth="1"/>
  </cols>
  <sheetData>
    <row r="1" ht="24" customHeight="1" x14ac:dyDescent="0.25"/>
    <row r="2" ht="24" customHeight="1" spans="1:11" x14ac:dyDescent="0.25">
      <c r="A2" s="7" t="s">
        <v>20</v>
      </c>
      <c r="B2" s="7"/>
      <c r="C2" s="7"/>
      <c r="D2" s="7"/>
      <c r="E2" s="7"/>
      <c r="F2" s="7"/>
      <c r="G2" s="7"/>
      <c r="H2" s="7"/>
      <c r="I2" s="7"/>
      <c r="J2" s="7"/>
      <c r="K2" s="7"/>
    </row>
    <row r="3" ht="16" customHeight="1" spans="1:11" x14ac:dyDescent="0.25">
      <c r="A3" s="2" t="s">
        <v>21</v>
      </c>
      <c r="B3" s="2"/>
      <c r="C3" s="2"/>
      <c r="D3" s="2"/>
      <c r="E3" s="2"/>
      <c r="F3" s="2"/>
      <c r="G3" s="2"/>
      <c r="H3" s="2"/>
      <c r="I3" s="2"/>
      <c r="J3" s="2"/>
      <c r="K3" s="2"/>
    </row>
    <row r="5" spans="1:13" x14ac:dyDescent="0.25">
      <c r="A5" s="8" t="s">
        <v>22</v>
      </c>
      <c r="B5" s="9"/>
      <c r="C5" s="9"/>
      <c r="D5" s="8" t="s">
        <v>23</v>
      </c>
      <c r="E5" s="8"/>
      <c r="F5" s="10">
        <v>46327</v>
      </c>
      <c r="G5" s="8" t="s">
        <v>24</v>
      </c>
      <c r="H5" s="8"/>
      <c r="I5" s="11">
        <v>11</v>
      </c>
      <c r="K5" s="8" t="s">
        <v>25</v>
      </c>
      <c r="L5" s="8"/>
      <c r="M5" s="11">
        <v>10</v>
      </c>
    </row>
    <row r="7" ht="32" customHeight="1" spans="1:13" x14ac:dyDescent="0.25">
      <c r="A7" s="12" t="s">
        <v>26</v>
      </c>
      <c r="B7" s="12" t="s">
        <v>27</v>
      </c>
      <c r="C7" s="12" t="s">
        <v>28</v>
      </c>
      <c r="D7" s="12" t="s">
        <v>29</v>
      </c>
      <c r="E7" s="12" t="s">
        <v>30</v>
      </c>
      <c r="F7" s="12" t="s">
        <v>31</v>
      </c>
      <c r="G7" s="12" t="s">
        <v>32</v>
      </c>
      <c r="H7" s="12" t="s">
        <v>33</v>
      </c>
      <c r="I7" s="12" t="s">
        <v>34</v>
      </c>
      <c r="J7" s="12" t="s">
        <v>35</v>
      </c>
      <c r="K7" s="12" t="s">
        <v>36</v>
      </c>
      <c r="L7" s="12" t="s">
        <v>37</v>
      </c>
      <c r="M7" s="12" t="s">
        <v>38</v>
      </c>
    </row>
    <row r="8" spans="1:13" x14ac:dyDescent="0.25">
      <c r="A8" s="10">
        <v>46328</v>
      </c>
      <c r="B8" s="13" t="s">
        <v>39</v>
      </c>
      <c r="C8" s="13" t="s">
        <v>40</v>
      </c>
      <c r="D8" s="13" t="s">
        <v>41</v>
      </c>
      <c r="E8" s="14">
        <v>0.3333333333333333</v>
      </c>
      <c r="F8" s="14">
        <v>0.4375</v>
      </c>
      <c r="G8" s="11">
        <v>0</v>
      </c>
      <c r="H8" s="15">
        <f>IF(AND(ISNUMBER(E8),ISNUMBER(F8)),ROUND((IF(F8&lt;=E8,F8+1,F8)-E8)*24-N(G8)/60,2),"")</f>
      </c>
      <c r="I8" s="11">
        <v>24</v>
      </c>
      <c r="J8" s="15">
        <f>IF(ISNUMBER(I8),ROUND(I8/Einstellung_AW,2),"")</f>
      </c>
      <c r="K8" s="13"/>
      <c r="L8">
        <f>IF(AND(ISNUMBER(A8),ISNUMBER(E8)),A8+E8,"")</f>
      </c>
      <c r="M8">
        <f>IF(AND(ISNUMBER(A8),ISNUMBER(F8)),A8+IF(F8&lt;=E8,F8+1,F8),"")</f>
      </c>
    </row>
    <row r="9" spans="1:13" x14ac:dyDescent="0.25">
      <c r="A9" s="10">
        <v>46328</v>
      </c>
      <c r="B9" s="13" t="s">
        <v>42</v>
      </c>
      <c r="C9" s="13" t="s">
        <v>43</v>
      </c>
      <c r="D9" s="13" t="s">
        <v>44</v>
      </c>
      <c r="E9" s="14">
        <v>0.4375</v>
      </c>
      <c r="F9" s="14">
        <v>0.6041666666666666</v>
      </c>
      <c r="G9" s="11">
        <v>0</v>
      </c>
      <c r="H9" s="15">
        <f>IF(AND(ISNUMBER(E9),ISNUMBER(F9)),ROUND((IF(F9&lt;=E9,F9+1,F9)-E9)*24-N(G9)/60,2),"")</f>
      </c>
      <c r="I9" s="11">
        <v>38</v>
      </c>
      <c r="J9" s="15">
        <f>IF(ISNUMBER(I9),ROUND(I9/Einstellung_AW,2),"")</f>
      </c>
      <c r="K9" s="13"/>
      <c r="L9">
        <f>IF(AND(ISNUMBER(A9),ISNUMBER(E9)),A9+E9,"")</f>
      </c>
      <c r="M9">
        <f>IF(AND(ISNUMBER(A9),ISNUMBER(F9)),A9+IF(F9&lt;=E9,F9+1,F9),"")</f>
      </c>
    </row>
    <row r="10" spans="1:13" x14ac:dyDescent="0.25">
      <c r="A10" s="10"/>
      <c r="B10" s="13"/>
      <c r="C10" s="13"/>
      <c r="D10" s="13"/>
      <c r="E10" s="14"/>
      <c r="F10" s="14"/>
      <c r="G10" s="11"/>
      <c r="H10" s="15">
        <f>IF(AND(ISNUMBER(E10),ISNUMBER(F10)),ROUND((IF(F10&lt;=E10,F10+1,F10)-E10)*24-N(G10)/60,2),"")</f>
      </c>
      <c r="I10" s="11"/>
      <c r="J10" s="15">
        <f>IF(ISNUMBER(I10),ROUND(I10/Einstellung_AW,2),"")</f>
      </c>
      <c r="K10" s="13"/>
      <c r="L10">
        <f>IF(AND(ISNUMBER(A10),ISNUMBER(E10)),A10+E10,"")</f>
      </c>
      <c r="M10">
        <f>IF(AND(ISNUMBER(A10),ISNUMBER(F10)),A10+IF(F10&lt;=E10,F10+1,F10),"")</f>
      </c>
    </row>
    <row r="11" spans="1:13" x14ac:dyDescent="0.25">
      <c r="A11" s="10"/>
      <c r="B11" s="13"/>
      <c r="C11" s="13"/>
      <c r="D11" s="13"/>
      <c r="E11" s="14"/>
      <c r="F11" s="14"/>
      <c r="G11" s="11"/>
      <c r="H11" s="15">
        <f>IF(AND(ISNUMBER(E11),ISNUMBER(F11)),ROUND((IF(F11&lt;=E11,F11+1,F11)-E11)*24-N(G11)/60,2),"")</f>
      </c>
      <c r="I11" s="11"/>
      <c r="J11" s="15">
        <f>IF(ISNUMBER(I11),ROUND(I11/Einstellung_AW,2),"")</f>
      </c>
      <c r="K11" s="13"/>
      <c r="L11">
        <f>IF(AND(ISNUMBER(A11),ISNUMBER(E11)),A11+E11,"")</f>
      </c>
      <c r="M11">
        <f>IF(AND(ISNUMBER(A11),ISNUMBER(F11)),A11+IF(F11&lt;=E11,F11+1,F11),"")</f>
      </c>
    </row>
    <row r="12" spans="1:13" x14ac:dyDescent="0.25">
      <c r="A12" s="10"/>
      <c r="B12" s="13"/>
      <c r="C12" s="13"/>
      <c r="D12" s="13"/>
      <c r="E12" s="14"/>
      <c r="F12" s="14"/>
      <c r="G12" s="11"/>
      <c r="H12" s="15">
        <f>IF(AND(ISNUMBER(E12),ISNUMBER(F12)),ROUND((IF(F12&lt;=E12,F12+1,F12)-E12)*24-N(G12)/60,2),"")</f>
      </c>
      <c r="I12" s="11"/>
      <c r="J12" s="15">
        <f>IF(ISNUMBER(I12),ROUND(I12/Einstellung_AW,2),"")</f>
      </c>
      <c r="K12" s="13"/>
      <c r="L12">
        <f>IF(AND(ISNUMBER(A12),ISNUMBER(E12)),A12+E12,"")</f>
      </c>
      <c r="M12">
        <f>IF(AND(ISNUMBER(A12),ISNUMBER(F12)),A12+IF(F12&lt;=E12,F12+1,F12),"")</f>
      </c>
    </row>
    <row r="13" spans="1:13" x14ac:dyDescent="0.25">
      <c r="A13" s="10"/>
      <c r="B13" s="13"/>
      <c r="C13" s="13"/>
      <c r="D13" s="13"/>
      <c r="E13" s="14"/>
      <c r="F13" s="14"/>
      <c r="G13" s="11"/>
      <c r="H13" s="15">
        <f>IF(AND(ISNUMBER(E13),ISNUMBER(F13)),ROUND((IF(F13&lt;=E13,F13+1,F13)-E13)*24-N(G13)/60,2),"")</f>
      </c>
      <c r="I13" s="11"/>
      <c r="J13" s="15">
        <f>IF(ISNUMBER(I13),ROUND(I13/Einstellung_AW,2),"")</f>
      </c>
      <c r="K13" s="13"/>
      <c r="L13">
        <f>IF(AND(ISNUMBER(A13),ISNUMBER(E13)),A13+E13,"")</f>
      </c>
      <c r="M13">
        <f>IF(AND(ISNUMBER(A13),ISNUMBER(F13)),A13+IF(F13&lt;=E13,F13+1,F13),"")</f>
      </c>
    </row>
    <row r="14" spans="1:13" x14ac:dyDescent="0.25">
      <c r="A14" s="10"/>
      <c r="B14" s="13"/>
      <c r="C14" s="13"/>
      <c r="D14" s="13"/>
      <c r="E14" s="14"/>
      <c r="F14" s="14"/>
      <c r="G14" s="11"/>
      <c r="H14" s="15">
        <f>IF(AND(ISNUMBER(E14),ISNUMBER(F14)),ROUND((IF(F14&lt;=E14,F14+1,F14)-E14)*24-N(G14)/60,2),"")</f>
      </c>
      <c r="I14" s="11"/>
      <c r="J14" s="15">
        <f>IF(ISNUMBER(I14),ROUND(I14/Einstellung_AW,2),"")</f>
      </c>
      <c r="K14" s="13"/>
      <c r="L14">
        <f>IF(AND(ISNUMBER(A14),ISNUMBER(E14)),A14+E14,"")</f>
      </c>
      <c r="M14">
        <f>IF(AND(ISNUMBER(A14),ISNUMBER(F14)),A14+IF(F14&lt;=E14,F14+1,F14),"")</f>
      </c>
    </row>
    <row r="15" spans="1:13" x14ac:dyDescent="0.25">
      <c r="A15" s="10"/>
      <c r="B15" s="13"/>
      <c r="C15" s="13"/>
      <c r="D15" s="13"/>
      <c r="E15" s="14"/>
      <c r="F15" s="14"/>
      <c r="G15" s="11"/>
      <c r="H15" s="15">
        <f>IF(AND(ISNUMBER(E15),ISNUMBER(F15)),ROUND((IF(F15&lt;=E15,F15+1,F15)-E15)*24-N(G15)/60,2),"")</f>
      </c>
      <c r="I15" s="11"/>
      <c r="J15" s="15">
        <f>IF(ISNUMBER(I15),ROUND(I15/Einstellung_AW,2),"")</f>
      </c>
      <c r="K15" s="13"/>
      <c r="L15">
        <f>IF(AND(ISNUMBER(A15),ISNUMBER(E15)),A15+E15,"")</f>
      </c>
      <c r="M15">
        <f>IF(AND(ISNUMBER(A15),ISNUMBER(F15)),A15+IF(F15&lt;=E15,F15+1,F15),"")</f>
      </c>
    </row>
    <row r="16" spans="1:13" x14ac:dyDescent="0.25">
      <c r="A16" s="10"/>
      <c r="B16" s="13"/>
      <c r="C16" s="13"/>
      <c r="D16" s="13"/>
      <c r="E16" s="14"/>
      <c r="F16" s="14"/>
      <c r="G16" s="11"/>
      <c r="H16" s="15">
        <f>IF(AND(ISNUMBER(E16),ISNUMBER(F16)),ROUND((IF(F16&lt;=E16,F16+1,F16)-E16)*24-N(G16)/60,2),"")</f>
      </c>
      <c r="I16" s="11"/>
      <c r="J16" s="15">
        <f>IF(ISNUMBER(I16),ROUND(I16/Einstellung_AW,2),"")</f>
      </c>
      <c r="K16" s="13"/>
      <c r="L16">
        <f>IF(AND(ISNUMBER(A16),ISNUMBER(E16)),A16+E16,"")</f>
      </c>
      <c r="M16">
        <f>IF(AND(ISNUMBER(A16),ISNUMBER(F16)),A16+IF(F16&lt;=E16,F16+1,F16),"")</f>
      </c>
    </row>
    <row r="17" spans="1:13" x14ac:dyDescent="0.25">
      <c r="A17" s="10"/>
      <c r="B17" s="13"/>
      <c r="C17" s="13"/>
      <c r="D17" s="13"/>
      <c r="E17" s="14"/>
      <c r="F17" s="14"/>
      <c r="G17" s="11"/>
      <c r="H17" s="15">
        <f>IF(AND(ISNUMBER(E17),ISNUMBER(F17)),ROUND((IF(F17&lt;=E17,F17+1,F17)-E17)*24-N(G17)/60,2),"")</f>
      </c>
      <c r="I17" s="11"/>
      <c r="J17" s="15">
        <f>IF(ISNUMBER(I17),ROUND(I17/Einstellung_AW,2),"")</f>
      </c>
      <c r="K17" s="13"/>
      <c r="L17">
        <f>IF(AND(ISNUMBER(A17),ISNUMBER(E17)),A17+E17,"")</f>
      </c>
      <c r="M17">
        <f>IF(AND(ISNUMBER(A17),ISNUMBER(F17)),A17+IF(F17&lt;=E17,F17+1,F17),"")</f>
      </c>
    </row>
    <row r="18" spans="1:13" x14ac:dyDescent="0.25">
      <c r="A18" s="10"/>
      <c r="B18" s="13"/>
      <c r="C18" s="13"/>
      <c r="D18" s="13"/>
      <c r="E18" s="14"/>
      <c r="F18" s="14"/>
      <c r="G18" s="11"/>
      <c r="H18" s="15">
        <f>IF(AND(ISNUMBER(E18),ISNUMBER(F18)),ROUND((IF(F18&lt;=E18,F18+1,F18)-E18)*24-N(G18)/60,2),"")</f>
      </c>
      <c r="I18" s="11"/>
      <c r="J18" s="15">
        <f>IF(ISNUMBER(I18),ROUND(I18/Einstellung_AW,2),"")</f>
      </c>
      <c r="K18" s="13"/>
      <c r="L18">
        <f>IF(AND(ISNUMBER(A18),ISNUMBER(E18)),A18+E18,"")</f>
      </c>
      <c r="M18">
        <f>IF(AND(ISNUMBER(A18),ISNUMBER(F18)),A18+IF(F18&lt;=E18,F18+1,F18),"")</f>
      </c>
    </row>
    <row r="19" spans="1:13" x14ac:dyDescent="0.25">
      <c r="A19" s="10"/>
      <c r="B19" s="13"/>
      <c r="C19" s="13"/>
      <c r="D19" s="13"/>
      <c r="E19" s="14"/>
      <c r="F19" s="14"/>
      <c r="G19" s="11"/>
      <c r="H19" s="15">
        <f>IF(AND(ISNUMBER(E19),ISNUMBER(F19)),ROUND((IF(F19&lt;=E19,F19+1,F19)-E19)*24-N(G19)/60,2),"")</f>
      </c>
      <c r="I19" s="11"/>
      <c r="J19" s="15">
        <f>IF(ISNUMBER(I19),ROUND(I19/Einstellung_AW,2),"")</f>
      </c>
      <c r="K19" s="13"/>
      <c r="L19">
        <f>IF(AND(ISNUMBER(A19),ISNUMBER(E19)),A19+E19,"")</f>
      </c>
      <c r="M19">
        <f>IF(AND(ISNUMBER(A19),ISNUMBER(F19)),A19+IF(F19&lt;=E19,F19+1,F19),"")</f>
      </c>
    </row>
    <row r="20" spans="1:13" x14ac:dyDescent="0.25">
      <c r="A20" s="10"/>
      <c r="B20" s="13"/>
      <c r="C20" s="13"/>
      <c r="D20" s="13"/>
      <c r="E20" s="14"/>
      <c r="F20" s="14"/>
      <c r="G20" s="11"/>
      <c r="H20" s="15">
        <f>IF(AND(ISNUMBER(E20),ISNUMBER(F20)),ROUND((IF(F20&lt;=E20,F20+1,F20)-E20)*24-N(G20)/60,2),"")</f>
      </c>
      <c r="I20" s="11"/>
      <c r="J20" s="15">
        <f>IF(ISNUMBER(I20),ROUND(I20/Einstellung_AW,2),"")</f>
      </c>
      <c r="K20" s="13"/>
      <c r="L20">
        <f>IF(AND(ISNUMBER(A20),ISNUMBER(E20)),A20+E20,"")</f>
      </c>
      <c r="M20">
        <f>IF(AND(ISNUMBER(A20),ISNUMBER(F20)),A20+IF(F20&lt;=E20,F20+1,F20),"")</f>
      </c>
    </row>
    <row r="21" spans="1:13" x14ac:dyDescent="0.25">
      <c r="A21" s="10"/>
      <c r="B21" s="13"/>
      <c r="C21" s="13"/>
      <c r="D21" s="13"/>
      <c r="E21" s="14"/>
      <c r="F21" s="14"/>
      <c r="G21" s="11"/>
      <c r="H21" s="15">
        <f>IF(AND(ISNUMBER(E21),ISNUMBER(F21)),ROUND((IF(F21&lt;=E21,F21+1,F21)-E21)*24-N(G21)/60,2),"")</f>
      </c>
      <c r="I21" s="11"/>
      <c r="J21" s="15">
        <f>IF(ISNUMBER(I21),ROUND(I21/Einstellung_AW,2),"")</f>
      </c>
      <c r="K21" s="13"/>
      <c r="L21">
        <f>IF(AND(ISNUMBER(A21),ISNUMBER(E21)),A21+E21,"")</f>
      </c>
      <c r="M21">
        <f>IF(AND(ISNUMBER(A21),ISNUMBER(F21)),A21+IF(F21&lt;=E21,F21+1,F21),"")</f>
      </c>
    </row>
    <row r="22" spans="1:13" x14ac:dyDescent="0.25">
      <c r="A22" s="10"/>
      <c r="B22" s="13"/>
      <c r="C22" s="13"/>
      <c r="D22" s="13"/>
      <c r="E22" s="14"/>
      <c r="F22" s="14"/>
      <c r="G22" s="11"/>
      <c r="H22" s="15">
        <f>IF(AND(ISNUMBER(E22),ISNUMBER(F22)),ROUND((IF(F22&lt;=E22,F22+1,F22)-E22)*24-N(G22)/60,2),"")</f>
      </c>
      <c r="I22" s="11"/>
      <c r="J22" s="15">
        <f>IF(ISNUMBER(I22),ROUND(I22/Einstellung_AW,2),"")</f>
      </c>
      <c r="K22" s="13"/>
      <c r="L22">
        <f>IF(AND(ISNUMBER(A22),ISNUMBER(E22)),A22+E22,"")</f>
      </c>
      <c r="M22">
        <f>IF(AND(ISNUMBER(A22),ISNUMBER(F22)),A22+IF(F22&lt;=E22,F22+1,F22),"")</f>
      </c>
    </row>
    <row r="23" spans="1:13" x14ac:dyDescent="0.25">
      <c r="A23" s="10"/>
      <c r="B23" s="13"/>
      <c r="C23" s="13"/>
      <c r="D23" s="13"/>
      <c r="E23" s="14"/>
      <c r="F23" s="14"/>
      <c r="G23" s="11"/>
      <c r="H23" s="15">
        <f>IF(AND(ISNUMBER(E23),ISNUMBER(F23)),ROUND((IF(F23&lt;=E23,F23+1,F23)-E23)*24-N(G23)/60,2),"")</f>
      </c>
      <c r="I23" s="11"/>
      <c r="J23" s="15">
        <f>IF(ISNUMBER(I23),ROUND(I23/Einstellung_AW,2),"")</f>
      </c>
      <c r="K23" s="13"/>
      <c r="L23">
        <f>IF(AND(ISNUMBER(A23),ISNUMBER(E23)),A23+E23,"")</f>
      </c>
      <c r="M23">
        <f>IF(AND(ISNUMBER(A23),ISNUMBER(F23)),A23+IF(F23&lt;=E23,F23+1,F23),"")</f>
      </c>
    </row>
    <row r="24" spans="1:13" x14ac:dyDescent="0.25">
      <c r="A24" s="10"/>
      <c r="B24" s="13"/>
      <c r="C24" s="13"/>
      <c r="D24" s="13"/>
      <c r="E24" s="14"/>
      <c r="F24" s="14"/>
      <c r="G24" s="11"/>
      <c r="H24" s="15">
        <f>IF(AND(ISNUMBER(E24),ISNUMBER(F24)),ROUND((IF(F24&lt;=E24,F24+1,F24)-E24)*24-N(G24)/60,2),"")</f>
      </c>
      <c r="I24" s="11"/>
      <c r="J24" s="15">
        <f>IF(ISNUMBER(I24),ROUND(I24/Einstellung_AW,2),"")</f>
      </c>
      <c r="K24" s="13"/>
      <c r="L24">
        <f>IF(AND(ISNUMBER(A24),ISNUMBER(E24)),A24+E24,"")</f>
      </c>
      <c r="M24">
        <f>IF(AND(ISNUMBER(A24),ISNUMBER(F24)),A24+IF(F24&lt;=E24,F24+1,F24),"")</f>
      </c>
    </row>
    <row r="25" spans="1:13" x14ac:dyDescent="0.25">
      <c r="A25" s="10"/>
      <c r="B25" s="13"/>
      <c r="C25" s="13"/>
      <c r="D25" s="13"/>
      <c r="E25" s="14"/>
      <c r="F25" s="14"/>
      <c r="G25" s="11"/>
      <c r="H25" s="15">
        <f>IF(AND(ISNUMBER(E25),ISNUMBER(F25)),ROUND((IF(F25&lt;=E25,F25+1,F25)-E25)*24-N(G25)/60,2),"")</f>
      </c>
      <c r="I25" s="11"/>
      <c r="J25" s="15">
        <f>IF(ISNUMBER(I25),ROUND(I25/Einstellung_AW,2),"")</f>
      </c>
      <c r="K25" s="13"/>
      <c r="L25">
        <f>IF(AND(ISNUMBER(A25),ISNUMBER(E25)),A25+E25,"")</f>
      </c>
      <c r="M25">
        <f>IF(AND(ISNUMBER(A25),ISNUMBER(F25)),A25+IF(F25&lt;=E25,F25+1,F25),"")</f>
      </c>
    </row>
    <row r="26" spans="1:13" x14ac:dyDescent="0.25">
      <c r="A26" s="10"/>
      <c r="B26" s="13"/>
      <c r="C26" s="13"/>
      <c r="D26" s="13"/>
      <c r="E26" s="14"/>
      <c r="F26" s="14"/>
      <c r="G26" s="11"/>
      <c r="H26" s="15">
        <f>IF(AND(ISNUMBER(E26),ISNUMBER(F26)),ROUND((IF(F26&lt;=E26,F26+1,F26)-E26)*24-N(G26)/60,2),"")</f>
      </c>
      <c r="I26" s="11"/>
      <c r="J26" s="15">
        <f>IF(ISNUMBER(I26),ROUND(I26/Einstellung_AW,2),"")</f>
      </c>
      <c r="K26" s="13"/>
      <c r="L26">
        <f>IF(AND(ISNUMBER(A26),ISNUMBER(E26)),A26+E26,"")</f>
      </c>
      <c r="M26">
        <f>IF(AND(ISNUMBER(A26),ISNUMBER(F26)),A26+IF(F26&lt;=E26,F26+1,F26),"")</f>
      </c>
    </row>
    <row r="27" spans="1:13" x14ac:dyDescent="0.25">
      <c r="A27" s="10"/>
      <c r="B27" s="13"/>
      <c r="C27" s="13"/>
      <c r="D27" s="13"/>
      <c r="E27" s="14"/>
      <c r="F27" s="14"/>
      <c r="G27" s="11"/>
      <c r="H27" s="15">
        <f>IF(AND(ISNUMBER(E27),ISNUMBER(F27)),ROUND((IF(F27&lt;=E27,F27+1,F27)-E27)*24-N(G27)/60,2),"")</f>
      </c>
      <c r="I27" s="11"/>
      <c r="J27" s="15">
        <f>IF(ISNUMBER(I27),ROUND(I27/Einstellung_AW,2),"")</f>
      </c>
      <c r="K27" s="13"/>
      <c r="L27">
        <f>IF(AND(ISNUMBER(A27),ISNUMBER(E27)),A27+E27,"")</f>
      </c>
      <c r="M27">
        <f>IF(AND(ISNUMBER(A27),ISNUMBER(F27)),A27+IF(F27&lt;=E27,F27+1,F27),"")</f>
      </c>
    </row>
    <row r="28" spans="1:13" x14ac:dyDescent="0.25">
      <c r="A28" s="10"/>
      <c r="B28" s="13"/>
      <c r="C28" s="13"/>
      <c r="D28" s="13"/>
      <c r="E28" s="14"/>
      <c r="F28" s="14"/>
      <c r="G28" s="11"/>
      <c r="H28" s="15">
        <f>IF(AND(ISNUMBER(E28),ISNUMBER(F28)),ROUND((IF(F28&lt;=E28,F28+1,F28)-E28)*24-N(G28)/60,2),"")</f>
      </c>
      <c r="I28" s="11"/>
      <c r="J28" s="15">
        <f>IF(ISNUMBER(I28),ROUND(I28/Einstellung_AW,2),"")</f>
      </c>
      <c r="K28" s="13"/>
      <c r="L28">
        <f>IF(AND(ISNUMBER(A28),ISNUMBER(E28)),A28+E28,"")</f>
      </c>
      <c r="M28">
        <f>IF(AND(ISNUMBER(A28),ISNUMBER(F28)),A28+IF(F28&lt;=E28,F28+1,F28),"")</f>
      </c>
    </row>
    <row r="29" spans="1:13" x14ac:dyDescent="0.25">
      <c r="A29" s="10"/>
      <c r="B29" s="13"/>
      <c r="C29" s="13"/>
      <c r="D29" s="13"/>
      <c r="E29" s="14"/>
      <c r="F29" s="14"/>
      <c r="G29" s="11"/>
      <c r="H29" s="15">
        <f>IF(AND(ISNUMBER(E29),ISNUMBER(F29)),ROUND((IF(F29&lt;=E29,F29+1,F29)-E29)*24-N(G29)/60,2),"")</f>
      </c>
      <c r="I29" s="11"/>
      <c r="J29" s="15">
        <f>IF(ISNUMBER(I29),ROUND(I29/Einstellung_AW,2),"")</f>
      </c>
      <c r="K29" s="13"/>
      <c r="L29">
        <f>IF(AND(ISNUMBER(A29),ISNUMBER(E29)),A29+E29,"")</f>
      </c>
      <c r="M29">
        <f>IF(AND(ISNUMBER(A29),ISNUMBER(F29)),A29+IF(F29&lt;=E29,F29+1,F29),"")</f>
      </c>
    </row>
    <row r="30" spans="1:13" x14ac:dyDescent="0.25">
      <c r="A30" s="10"/>
      <c r="B30" s="13"/>
      <c r="C30" s="13"/>
      <c r="D30" s="13"/>
      <c r="E30" s="14"/>
      <c r="F30" s="14"/>
      <c r="G30" s="11"/>
      <c r="H30" s="15">
        <f>IF(AND(ISNUMBER(E30),ISNUMBER(F30)),ROUND((IF(F30&lt;=E30,F30+1,F30)-E30)*24-N(G30)/60,2),"")</f>
      </c>
      <c r="I30" s="11"/>
      <c r="J30" s="15">
        <f>IF(ISNUMBER(I30),ROUND(I30/Einstellung_AW,2),"")</f>
      </c>
      <c r="K30" s="13"/>
      <c r="L30">
        <f>IF(AND(ISNUMBER(A30),ISNUMBER(E30)),A30+E30,"")</f>
      </c>
      <c r="M30">
        <f>IF(AND(ISNUMBER(A30),ISNUMBER(F30)),A30+IF(F30&lt;=E30,F30+1,F30),"")</f>
      </c>
    </row>
    <row r="31" spans="1:13" x14ac:dyDescent="0.25">
      <c r="A31" s="10"/>
      <c r="B31" s="13"/>
      <c r="C31" s="13"/>
      <c r="D31" s="13"/>
      <c r="E31" s="14"/>
      <c r="F31" s="14"/>
      <c r="G31" s="11"/>
      <c r="H31" s="15">
        <f>IF(AND(ISNUMBER(E31),ISNUMBER(F31)),ROUND((IF(F31&lt;=E31,F31+1,F31)-E31)*24-N(G31)/60,2),"")</f>
      </c>
      <c r="I31" s="11"/>
      <c r="J31" s="15">
        <f>IF(ISNUMBER(I31),ROUND(I31/Einstellung_AW,2),"")</f>
      </c>
      <c r="K31" s="13"/>
      <c r="L31">
        <f>IF(AND(ISNUMBER(A31),ISNUMBER(E31)),A31+E31,"")</f>
      </c>
      <c r="M31">
        <f>IF(AND(ISNUMBER(A31),ISNUMBER(F31)),A31+IF(F31&lt;=E31,F31+1,F31),"")</f>
      </c>
    </row>
    <row r="32" spans="1:13" x14ac:dyDescent="0.25">
      <c r="A32" s="10"/>
      <c r="B32" s="13"/>
      <c r="C32" s="13"/>
      <c r="D32" s="13"/>
      <c r="E32" s="14"/>
      <c r="F32" s="14"/>
      <c r="G32" s="11"/>
      <c r="H32" s="15">
        <f>IF(AND(ISNUMBER(E32),ISNUMBER(F32)),ROUND((IF(F32&lt;=E32,F32+1,F32)-E32)*24-N(G32)/60,2),"")</f>
      </c>
      <c r="I32" s="11"/>
      <c r="J32" s="15">
        <f>IF(ISNUMBER(I32),ROUND(I32/Einstellung_AW,2),"")</f>
      </c>
      <c r="K32" s="13"/>
      <c r="L32">
        <f>IF(AND(ISNUMBER(A32),ISNUMBER(E32)),A32+E32,"")</f>
      </c>
      <c r="M32">
        <f>IF(AND(ISNUMBER(A32),ISNUMBER(F32)),A32+IF(F32&lt;=E32,F32+1,F32),"")</f>
      </c>
    </row>
    <row r="33" spans="1:13" x14ac:dyDescent="0.25">
      <c r="A33" s="10"/>
      <c r="B33" s="13"/>
      <c r="C33" s="13"/>
      <c r="D33" s="13"/>
      <c r="E33" s="14"/>
      <c r="F33" s="14"/>
      <c r="G33" s="11"/>
      <c r="H33" s="15">
        <f>IF(AND(ISNUMBER(E33),ISNUMBER(F33)),ROUND((IF(F33&lt;=E33,F33+1,F33)-E33)*24-N(G33)/60,2),"")</f>
      </c>
      <c r="I33" s="11"/>
      <c r="J33" s="15">
        <f>IF(ISNUMBER(I33),ROUND(I33/Einstellung_AW,2),"")</f>
      </c>
      <c r="K33" s="13"/>
      <c r="L33">
        <f>IF(AND(ISNUMBER(A33),ISNUMBER(E33)),A33+E33,"")</f>
      </c>
      <c r="M33">
        <f>IF(AND(ISNUMBER(A33),ISNUMBER(F33)),A33+IF(F33&lt;=E33,F33+1,F33),"")</f>
      </c>
    </row>
    <row r="34" spans="1:13" x14ac:dyDescent="0.25">
      <c r="A34" s="10"/>
      <c r="B34" s="13"/>
      <c r="C34" s="13"/>
      <c r="D34" s="13"/>
      <c r="E34" s="14"/>
      <c r="F34" s="14"/>
      <c r="G34" s="11"/>
      <c r="H34" s="15">
        <f>IF(AND(ISNUMBER(E34),ISNUMBER(F34)),ROUND((IF(F34&lt;=E34,F34+1,F34)-E34)*24-N(G34)/60,2),"")</f>
      </c>
      <c r="I34" s="11"/>
      <c r="J34" s="15">
        <f>IF(ISNUMBER(I34),ROUND(I34/Einstellung_AW,2),"")</f>
      </c>
      <c r="K34" s="13"/>
      <c r="L34">
        <f>IF(AND(ISNUMBER(A34),ISNUMBER(E34)),A34+E34,"")</f>
      </c>
      <c r="M34">
        <f>IF(AND(ISNUMBER(A34),ISNUMBER(F34)),A34+IF(F34&lt;=E34,F34+1,F34),"")</f>
      </c>
    </row>
    <row r="35" spans="1:13" x14ac:dyDescent="0.25">
      <c r="A35" s="10"/>
      <c r="B35" s="13"/>
      <c r="C35" s="13"/>
      <c r="D35" s="13"/>
      <c r="E35" s="14"/>
      <c r="F35" s="14"/>
      <c r="G35" s="11"/>
      <c r="H35" s="15">
        <f>IF(AND(ISNUMBER(E35),ISNUMBER(F35)),ROUND((IF(F35&lt;=E35,F35+1,F35)-E35)*24-N(G35)/60,2),"")</f>
      </c>
      <c r="I35" s="11"/>
      <c r="J35" s="15">
        <f>IF(ISNUMBER(I35),ROUND(I35/Einstellung_AW,2),"")</f>
      </c>
      <c r="K35" s="13"/>
      <c r="L35">
        <f>IF(AND(ISNUMBER(A35),ISNUMBER(E35)),A35+E35,"")</f>
      </c>
      <c r="M35">
        <f>IF(AND(ISNUMBER(A35),ISNUMBER(F35)),A35+IF(F35&lt;=E35,F35+1,F35),"")</f>
      </c>
    </row>
    <row r="36" spans="1:13" x14ac:dyDescent="0.25">
      <c r="A36" s="10"/>
      <c r="B36" s="13"/>
      <c r="C36" s="13"/>
      <c r="D36" s="13"/>
      <c r="E36" s="14"/>
      <c r="F36" s="14"/>
      <c r="G36" s="11"/>
      <c r="H36" s="15">
        <f>IF(AND(ISNUMBER(E36),ISNUMBER(F36)),ROUND((IF(F36&lt;=E36,F36+1,F36)-E36)*24-N(G36)/60,2),"")</f>
      </c>
      <c r="I36" s="11"/>
      <c r="J36" s="15">
        <f>IF(ISNUMBER(I36),ROUND(I36/Einstellung_AW,2),"")</f>
      </c>
      <c r="K36" s="13"/>
      <c r="L36">
        <f>IF(AND(ISNUMBER(A36),ISNUMBER(E36)),A36+E36,"")</f>
      </c>
      <c r="M36">
        <f>IF(AND(ISNUMBER(A36),ISNUMBER(F36)),A36+IF(F36&lt;=E36,F36+1,F36),"")</f>
      </c>
    </row>
    <row r="37" spans="1:13" x14ac:dyDescent="0.25">
      <c r="A37" s="10"/>
      <c r="B37" s="13"/>
      <c r="C37" s="13"/>
      <c r="D37" s="13"/>
      <c r="E37" s="14"/>
      <c r="F37" s="14"/>
      <c r="G37" s="11"/>
      <c r="H37" s="15">
        <f>IF(AND(ISNUMBER(E37),ISNUMBER(F37)),ROUND((IF(F37&lt;=E37,F37+1,F37)-E37)*24-N(G37)/60,2),"")</f>
      </c>
      <c r="I37" s="11"/>
      <c r="J37" s="15">
        <f>IF(ISNUMBER(I37),ROUND(I37/Einstellung_AW,2),"")</f>
      </c>
      <c r="K37" s="13"/>
      <c r="L37">
        <f>IF(AND(ISNUMBER(A37),ISNUMBER(E37)),A37+E37,"")</f>
      </c>
      <c r="M37">
        <f>IF(AND(ISNUMBER(A37),ISNUMBER(F37)),A37+IF(F37&lt;=E37,F37+1,F37),"")</f>
      </c>
    </row>
    <row r="38" spans="1:13" x14ac:dyDescent="0.25">
      <c r="A38" s="10"/>
      <c r="B38" s="13"/>
      <c r="C38" s="13"/>
      <c r="D38" s="13"/>
      <c r="E38" s="14"/>
      <c r="F38" s="14"/>
      <c r="G38" s="11"/>
      <c r="H38" s="15">
        <f>IF(AND(ISNUMBER(E38),ISNUMBER(F38)),ROUND((IF(F38&lt;=E38,F38+1,F38)-E38)*24-N(G38)/60,2),"")</f>
      </c>
      <c r="I38" s="11"/>
      <c r="J38" s="15">
        <f>IF(ISNUMBER(I38),ROUND(I38/Einstellung_AW,2),"")</f>
      </c>
      <c r="K38" s="13"/>
      <c r="L38">
        <f>IF(AND(ISNUMBER(A38),ISNUMBER(E38)),A38+E38,"")</f>
      </c>
      <c r="M38">
        <f>IF(AND(ISNUMBER(A38),ISNUMBER(F38)),A38+IF(F38&lt;=E38,F38+1,F38),"")</f>
      </c>
    </row>
    <row r="39" spans="1:13" x14ac:dyDescent="0.25">
      <c r="A39" s="10"/>
      <c r="B39" s="13"/>
      <c r="C39" s="13"/>
      <c r="D39" s="13"/>
      <c r="E39" s="14"/>
      <c r="F39" s="14"/>
      <c r="G39" s="11"/>
      <c r="H39" s="15">
        <f>IF(AND(ISNUMBER(E39),ISNUMBER(F39)),ROUND((IF(F39&lt;=E39,F39+1,F39)-E39)*24-N(G39)/60,2),"")</f>
      </c>
      <c r="I39" s="11"/>
      <c r="J39" s="15">
        <f>IF(ISNUMBER(I39),ROUND(I39/Einstellung_AW,2),"")</f>
      </c>
      <c r="K39" s="13"/>
      <c r="L39">
        <f>IF(AND(ISNUMBER(A39),ISNUMBER(E39)),A39+E39,"")</f>
      </c>
      <c r="M39">
        <f>IF(AND(ISNUMBER(A39),ISNUMBER(F39)),A39+IF(F39&lt;=E39,F39+1,F39),"")</f>
      </c>
    </row>
    <row r="40" spans="1:13" x14ac:dyDescent="0.25">
      <c r="A40" s="10"/>
      <c r="B40" s="13"/>
      <c r="C40" s="13"/>
      <c r="D40" s="13"/>
      <c r="E40" s="14"/>
      <c r="F40" s="14"/>
      <c r="G40" s="11"/>
      <c r="H40" s="15">
        <f>IF(AND(ISNUMBER(E40),ISNUMBER(F40)),ROUND((IF(F40&lt;=E40,F40+1,F40)-E40)*24-N(G40)/60,2),"")</f>
      </c>
      <c r="I40" s="11"/>
      <c r="J40" s="15">
        <f>IF(ISNUMBER(I40),ROUND(I40/Einstellung_AW,2),"")</f>
      </c>
      <c r="K40" s="13"/>
      <c r="L40">
        <f>IF(AND(ISNUMBER(A40),ISNUMBER(E40)),A40+E40,"")</f>
      </c>
      <c r="M40">
        <f>IF(AND(ISNUMBER(A40),ISNUMBER(F40)),A40+IF(F40&lt;=E40,F40+1,F40),"")</f>
      </c>
    </row>
    <row r="41" spans="1:13" x14ac:dyDescent="0.25">
      <c r="A41" s="10"/>
      <c r="B41" s="13"/>
      <c r="C41" s="13"/>
      <c r="D41" s="13"/>
      <c r="E41" s="14"/>
      <c r="F41" s="14"/>
      <c r="G41" s="11"/>
      <c r="H41" s="15">
        <f>IF(AND(ISNUMBER(E41),ISNUMBER(F41)),ROUND((IF(F41&lt;=E41,F41+1,F41)-E41)*24-N(G41)/60,2),"")</f>
      </c>
      <c r="I41" s="11"/>
      <c r="J41" s="15">
        <f>IF(ISNUMBER(I41),ROUND(I41/Einstellung_AW,2),"")</f>
      </c>
      <c r="K41" s="13"/>
      <c r="L41">
        <f>IF(AND(ISNUMBER(A41),ISNUMBER(E41)),A41+E41,"")</f>
      </c>
      <c r="M41">
        <f>IF(AND(ISNUMBER(A41),ISNUMBER(F41)),A41+IF(F41&lt;=E41,F41+1,F41),"")</f>
      </c>
    </row>
    <row r="42" spans="1:13" x14ac:dyDescent="0.25">
      <c r="A42" s="10"/>
      <c r="B42" s="13"/>
      <c r="C42" s="13"/>
      <c r="D42" s="13"/>
      <c r="E42" s="14"/>
      <c r="F42" s="14"/>
      <c r="G42" s="11"/>
      <c r="H42" s="15">
        <f>IF(AND(ISNUMBER(E42),ISNUMBER(F42)),ROUND((IF(F42&lt;=E42,F42+1,F42)-E42)*24-N(G42)/60,2),"")</f>
      </c>
      <c r="I42" s="11"/>
      <c r="J42" s="15">
        <f>IF(ISNUMBER(I42),ROUND(I42/Einstellung_AW,2),"")</f>
      </c>
      <c r="K42" s="13"/>
      <c r="L42">
        <f>IF(AND(ISNUMBER(A42),ISNUMBER(E42)),A42+E42,"")</f>
      </c>
      <c r="M42">
        <f>IF(AND(ISNUMBER(A42),ISNUMBER(F42)),A42+IF(F42&lt;=E42,F42+1,F42),"")</f>
      </c>
    </row>
    <row r="43" spans="1:13" x14ac:dyDescent="0.25">
      <c r="A43" s="10"/>
      <c r="B43" s="13"/>
      <c r="C43" s="13"/>
      <c r="D43" s="13"/>
      <c r="E43" s="14"/>
      <c r="F43" s="14"/>
      <c r="G43" s="11"/>
      <c r="H43" s="15">
        <f>IF(AND(ISNUMBER(E43),ISNUMBER(F43)),ROUND((IF(F43&lt;=E43,F43+1,F43)-E43)*24-N(G43)/60,2),"")</f>
      </c>
      <c r="I43" s="11"/>
      <c r="J43" s="15">
        <f>IF(ISNUMBER(I43),ROUND(I43/Einstellung_AW,2),"")</f>
      </c>
      <c r="K43" s="13"/>
      <c r="L43">
        <f>IF(AND(ISNUMBER(A43),ISNUMBER(E43)),A43+E43,"")</f>
      </c>
      <c r="M43">
        <f>IF(AND(ISNUMBER(A43),ISNUMBER(F43)),A43+IF(F43&lt;=E43,F43+1,F43),"")</f>
      </c>
    </row>
    <row r="44" spans="1:13" x14ac:dyDescent="0.25">
      <c r="A44" s="10"/>
      <c r="B44" s="13"/>
      <c r="C44" s="13"/>
      <c r="D44" s="13"/>
      <c r="E44" s="14"/>
      <c r="F44" s="14"/>
      <c r="G44" s="11"/>
      <c r="H44" s="15">
        <f>IF(AND(ISNUMBER(E44),ISNUMBER(F44)),ROUND((IF(F44&lt;=E44,F44+1,F44)-E44)*24-N(G44)/60,2),"")</f>
      </c>
      <c r="I44" s="11"/>
      <c r="J44" s="15">
        <f>IF(ISNUMBER(I44),ROUND(I44/Einstellung_AW,2),"")</f>
      </c>
      <c r="K44" s="13"/>
      <c r="L44">
        <f>IF(AND(ISNUMBER(A44),ISNUMBER(E44)),A44+E44,"")</f>
      </c>
      <c r="M44">
        <f>IF(AND(ISNUMBER(A44),ISNUMBER(F44)),A44+IF(F44&lt;=E44,F44+1,F44),"")</f>
      </c>
    </row>
    <row r="45" spans="1:13" x14ac:dyDescent="0.25">
      <c r="A45" s="10"/>
      <c r="B45" s="13"/>
      <c r="C45" s="13"/>
      <c r="D45" s="13"/>
      <c r="E45" s="14"/>
      <c r="F45" s="14"/>
      <c r="G45" s="11"/>
      <c r="H45" s="15">
        <f>IF(AND(ISNUMBER(E45),ISNUMBER(F45)),ROUND((IF(F45&lt;=E45,F45+1,F45)-E45)*24-N(G45)/60,2),"")</f>
      </c>
      <c r="I45" s="11"/>
      <c r="J45" s="15">
        <f>IF(ISNUMBER(I45),ROUND(I45/Einstellung_AW,2),"")</f>
      </c>
      <c r="K45" s="13"/>
      <c r="L45">
        <f>IF(AND(ISNUMBER(A45),ISNUMBER(E45)),A45+E45,"")</f>
      </c>
      <c r="M45">
        <f>IF(AND(ISNUMBER(A45),ISNUMBER(F45)),A45+IF(F45&lt;=E45,F45+1,F45),"")</f>
      </c>
    </row>
    <row r="46" spans="1:13" x14ac:dyDescent="0.25">
      <c r="A46" s="10"/>
      <c r="B46" s="13"/>
      <c r="C46" s="13"/>
      <c r="D46" s="13"/>
      <c r="E46" s="14"/>
      <c r="F46" s="14"/>
      <c r="G46" s="11"/>
      <c r="H46" s="15">
        <f>IF(AND(ISNUMBER(E46),ISNUMBER(F46)),ROUND((IF(F46&lt;=E46,F46+1,F46)-E46)*24-N(G46)/60,2),"")</f>
      </c>
      <c r="I46" s="11"/>
      <c r="J46" s="15">
        <f>IF(ISNUMBER(I46),ROUND(I46/Einstellung_AW,2),"")</f>
      </c>
      <c r="K46" s="13"/>
      <c r="L46">
        <f>IF(AND(ISNUMBER(A46),ISNUMBER(E46)),A46+E46,"")</f>
      </c>
      <c r="M46">
        <f>IF(AND(ISNUMBER(A46),ISNUMBER(F46)),A46+IF(F46&lt;=E46,F46+1,F46),"")</f>
      </c>
    </row>
    <row r="47" spans="1:13" x14ac:dyDescent="0.25">
      <c r="A47" s="10"/>
      <c r="B47" s="13"/>
      <c r="C47" s="13"/>
      <c r="D47" s="13"/>
      <c r="E47" s="14"/>
      <c r="F47" s="14"/>
      <c r="G47" s="11"/>
      <c r="H47" s="15">
        <f>IF(AND(ISNUMBER(E47),ISNUMBER(F47)),ROUND((IF(F47&lt;=E47,F47+1,F47)-E47)*24-N(G47)/60,2),"")</f>
      </c>
      <c r="I47" s="11"/>
      <c r="J47" s="15">
        <f>IF(ISNUMBER(I47),ROUND(I47/Einstellung_AW,2),"")</f>
      </c>
      <c r="K47" s="13"/>
      <c r="L47">
        <f>IF(AND(ISNUMBER(A47),ISNUMBER(E47)),A47+E47,"")</f>
      </c>
      <c r="M47">
        <f>IF(AND(ISNUMBER(A47),ISNUMBER(F47)),A47+IF(F47&lt;=E47,F47+1,F47),"")</f>
      </c>
    </row>
    <row r="48" spans="1:13" x14ac:dyDescent="0.25">
      <c r="A48" s="10"/>
      <c r="B48" s="13"/>
      <c r="C48" s="13"/>
      <c r="D48" s="13"/>
      <c r="E48" s="14"/>
      <c r="F48" s="14"/>
      <c r="G48" s="11"/>
      <c r="H48" s="15">
        <f>IF(AND(ISNUMBER(E48),ISNUMBER(F48)),ROUND((IF(F48&lt;=E48,F48+1,F48)-E48)*24-N(G48)/60,2),"")</f>
      </c>
      <c r="I48" s="11"/>
      <c r="J48" s="15">
        <f>IF(ISNUMBER(I48),ROUND(I48/Einstellung_AW,2),"")</f>
      </c>
      <c r="K48" s="13"/>
      <c r="L48">
        <f>IF(AND(ISNUMBER(A48),ISNUMBER(E48)),A48+E48,"")</f>
      </c>
      <c r="M48">
        <f>IF(AND(ISNUMBER(A48),ISNUMBER(F48)),A48+IF(F48&lt;=E48,F48+1,F48),"")</f>
      </c>
    </row>
    <row r="49" spans="1:13" x14ac:dyDescent="0.25">
      <c r="A49" s="10"/>
      <c r="B49" s="13"/>
      <c r="C49" s="13"/>
      <c r="D49" s="13"/>
      <c r="E49" s="14"/>
      <c r="F49" s="14"/>
      <c r="G49" s="11"/>
      <c r="H49" s="15">
        <f>IF(AND(ISNUMBER(E49),ISNUMBER(F49)),ROUND((IF(F49&lt;=E49,F49+1,F49)-E49)*24-N(G49)/60,2),"")</f>
      </c>
      <c r="I49" s="11"/>
      <c r="J49" s="15">
        <f>IF(ISNUMBER(I49),ROUND(I49/Einstellung_AW,2),"")</f>
      </c>
      <c r="K49" s="13"/>
      <c r="L49">
        <f>IF(AND(ISNUMBER(A49),ISNUMBER(E49)),A49+E49,"")</f>
      </c>
      <c r="M49">
        <f>IF(AND(ISNUMBER(A49),ISNUMBER(F49)),A49+IF(F49&lt;=E49,F49+1,F49),"")</f>
      </c>
    </row>
    <row r="50" spans="1:13" x14ac:dyDescent="0.25">
      <c r="A50" s="10"/>
      <c r="B50" s="13"/>
      <c r="C50" s="13"/>
      <c r="D50" s="13"/>
      <c r="E50" s="14"/>
      <c r="F50" s="14"/>
      <c r="G50" s="11"/>
      <c r="H50" s="15">
        <f>IF(AND(ISNUMBER(E50),ISNUMBER(F50)),ROUND((IF(F50&lt;=E50,F50+1,F50)-E50)*24-N(G50)/60,2),"")</f>
      </c>
      <c r="I50" s="11"/>
      <c r="J50" s="15">
        <f>IF(ISNUMBER(I50),ROUND(I50/Einstellung_AW,2),"")</f>
      </c>
      <c r="K50" s="13"/>
      <c r="L50">
        <f>IF(AND(ISNUMBER(A50),ISNUMBER(E50)),A50+E50,"")</f>
      </c>
      <c r="M50">
        <f>IF(AND(ISNUMBER(A50),ISNUMBER(F50)),A50+IF(F50&lt;=E50,F50+1,F50),"")</f>
      </c>
    </row>
    <row r="51" spans="1:13" x14ac:dyDescent="0.25">
      <c r="A51" s="10"/>
      <c r="B51" s="13"/>
      <c r="C51" s="13"/>
      <c r="D51" s="13"/>
      <c r="E51" s="14"/>
      <c r="F51" s="14"/>
      <c r="G51" s="11"/>
      <c r="H51" s="15">
        <f>IF(AND(ISNUMBER(E51),ISNUMBER(F51)),ROUND((IF(F51&lt;=E51,F51+1,F51)-E51)*24-N(G51)/60,2),"")</f>
      </c>
      <c r="I51" s="11"/>
      <c r="J51" s="15">
        <f>IF(ISNUMBER(I51),ROUND(I51/Einstellung_AW,2),"")</f>
      </c>
      <c r="K51" s="13"/>
      <c r="L51">
        <f>IF(AND(ISNUMBER(A51),ISNUMBER(E51)),A51+E51,"")</f>
      </c>
      <c r="M51">
        <f>IF(AND(ISNUMBER(A51),ISNUMBER(F51)),A51+IF(F51&lt;=E51,F51+1,F51),"")</f>
      </c>
    </row>
    <row r="52" spans="1:13" x14ac:dyDescent="0.25">
      <c r="A52" s="10"/>
      <c r="B52" s="13"/>
      <c r="C52" s="13"/>
      <c r="D52" s="13"/>
      <c r="E52" s="14"/>
      <c r="F52" s="14"/>
      <c r="G52" s="11"/>
      <c r="H52" s="15">
        <f>IF(AND(ISNUMBER(E52),ISNUMBER(F52)),ROUND((IF(F52&lt;=E52,F52+1,F52)-E52)*24-N(G52)/60,2),"")</f>
      </c>
      <c r="I52" s="11"/>
      <c r="J52" s="15">
        <f>IF(ISNUMBER(I52),ROUND(I52/Einstellung_AW,2),"")</f>
      </c>
      <c r="K52" s="13"/>
      <c r="L52">
        <f>IF(AND(ISNUMBER(A52),ISNUMBER(E52)),A52+E52,"")</f>
      </c>
      <c r="M52">
        <f>IF(AND(ISNUMBER(A52),ISNUMBER(F52)),A52+IF(F52&lt;=E52,F52+1,F52),"")</f>
      </c>
    </row>
    <row r="53" spans="1:13" x14ac:dyDescent="0.25">
      <c r="A53" s="10"/>
      <c r="B53" s="13"/>
      <c r="C53" s="13"/>
      <c r="D53" s="13"/>
      <c r="E53" s="14"/>
      <c r="F53" s="14"/>
      <c r="G53" s="11"/>
      <c r="H53" s="15">
        <f>IF(AND(ISNUMBER(E53),ISNUMBER(F53)),ROUND((IF(F53&lt;=E53,F53+1,F53)-E53)*24-N(G53)/60,2),"")</f>
      </c>
      <c r="I53" s="11"/>
      <c r="J53" s="15">
        <f>IF(ISNUMBER(I53),ROUND(I53/Einstellung_AW,2),"")</f>
      </c>
      <c r="K53" s="13"/>
      <c r="L53">
        <f>IF(AND(ISNUMBER(A53),ISNUMBER(E53)),A53+E53,"")</f>
      </c>
      <c r="M53">
        <f>IF(AND(ISNUMBER(A53),ISNUMBER(F53)),A53+IF(F53&lt;=E53,F53+1,F53),"")</f>
      </c>
    </row>
    <row r="54" spans="1:13" x14ac:dyDescent="0.25">
      <c r="A54" s="10"/>
      <c r="B54" s="13"/>
      <c r="C54" s="13"/>
      <c r="D54" s="13"/>
      <c r="E54" s="14"/>
      <c r="F54" s="14"/>
      <c r="G54" s="11"/>
      <c r="H54" s="15">
        <f>IF(AND(ISNUMBER(E54),ISNUMBER(F54)),ROUND((IF(F54&lt;=E54,F54+1,F54)-E54)*24-N(G54)/60,2),"")</f>
      </c>
      <c r="I54" s="11"/>
      <c r="J54" s="15">
        <f>IF(ISNUMBER(I54),ROUND(I54/Einstellung_AW,2),"")</f>
      </c>
      <c r="K54" s="13"/>
      <c r="L54">
        <f>IF(AND(ISNUMBER(A54),ISNUMBER(E54)),A54+E54,"")</f>
      </c>
      <c r="M54">
        <f>IF(AND(ISNUMBER(A54),ISNUMBER(F54)),A54+IF(F54&lt;=E54,F54+1,F54),"")</f>
      </c>
    </row>
    <row r="55" spans="1:13" x14ac:dyDescent="0.25">
      <c r="A55" s="10"/>
      <c r="B55" s="13"/>
      <c r="C55" s="13"/>
      <c r="D55" s="13"/>
      <c r="E55" s="14"/>
      <c r="F55" s="14"/>
      <c r="G55" s="11"/>
      <c r="H55" s="15">
        <f>IF(AND(ISNUMBER(E55),ISNUMBER(F55)),ROUND((IF(F55&lt;=E55,F55+1,F55)-E55)*24-N(G55)/60,2),"")</f>
      </c>
      <c r="I55" s="11"/>
      <c r="J55" s="15">
        <f>IF(ISNUMBER(I55),ROUND(I55/Einstellung_AW,2),"")</f>
      </c>
      <c r="K55" s="13"/>
      <c r="L55">
        <f>IF(AND(ISNUMBER(A55),ISNUMBER(E55)),A55+E55,"")</f>
      </c>
      <c r="M55">
        <f>IF(AND(ISNUMBER(A55),ISNUMBER(F55)),A55+IF(F55&lt;=E55,F55+1,F55),"")</f>
      </c>
    </row>
    <row r="56" spans="1:13" x14ac:dyDescent="0.25">
      <c r="A56" s="10"/>
      <c r="B56" s="13"/>
      <c r="C56" s="13"/>
      <c r="D56" s="13"/>
      <c r="E56" s="14"/>
      <c r="F56" s="14"/>
      <c r="G56" s="11"/>
      <c r="H56" s="15">
        <f>IF(AND(ISNUMBER(E56),ISNUMBER(F56)),ROUND((IF(F56&lt;=E56,F56+1,F56)-E56)*24-N(G56)/60,2),"")</f>
      </c>
      <c r="I56" s="11"/>
      <c r="J56" s="15">
        <f>IF(ISNUMBER(I56),ROUND(I56/Einstellung_AW,2),"")</f>
      </c>
      <c r="K56" s="13"/>
      <c r="L56">
        <f>IF(AND(ISNUMBER(A56),ISNUMBER(E56)),A56+E56,"")</f>
      </c>
      <c r="M56">
        <f>IF(AND(ISNUMBER(A56),ISNUMBER(F56)),A56+IF(F56&lt;=E56,F56+1,F56),"")</f>
      </c>
    </row>
    <row r="57" spans="1:13" x14ac:dyDescent="0.25">
      <c r="A57" s="10"/>
      <c r="B57" s="13"/>
      <c r="C57" s="13"/>
      <c r="D57" s="13"/>
      <c r="E57" s="14"/>
      <c r="F57" s="14"/>
      <c r="G57" s="11"/>
      <c r="H57" s="15">
        <f>IF(AND(ISNUMBER(E57),ISNUMBER(F57)),ROUND((IF(F57&lt;=E57,F57+1,F57)-E57)*24-N(G57)/60,2),"")</f>
      </c>
      <c r="I57" s="11"/>
      <c r="J57" s="15">
        <f>IF(ISNUMBER(I57),ROUND(I57/Einstellung_AW,2),"")</f>
      </c>
      <c r="K57" s="13"/>
      <c r="L57">
        <f>IF(AND(ISNUMBER(A57),ISNUMBER(E57)),A57+E57,"")</f>
      </c>
      <c r="M57">
        <f>IF(AND(ISNUMBER(A57),ISNUMBER(F57)),A57+IF(F57&lt;=E57,F57+1,F57),"")</f>
      </c>
    </row>
    <row r="58" spans="1:13" x14ac:dyDescent="0.25">
      <c r="A58" s="10"/>
      <c r="B58" s="13"/>
      <c r="C58" s="13"/>
      <c r="D58" s="13"/>
      <c r="E58" s="14"/>
      <c r="F58" s="14"/>
      <c r="G58" s="11"/>
      <c r="H58" s="15">
        <f>IF(AND(ISNUMBER(E58),ISNUMBER(F58)),ROUND((IF(F58&lt;=E58,F58+1,F58)-E58)*24-N(G58)/60,2),"")</f>
      </c>
      <c r="I58" s="11"/>
      <c r="J58" s="15">
        <f>IF(ISNUMBER(I58),ROUND(I58/Einstellung_AW,2),"")</f>
      </c>
      <c r="K58" s="13"/>
      <c r="L58">
        <f>IF(AND(ISNUMBER(A58),ISNUMBER(E58)),A58+E58,"")</f>
      </c>
      <c r="M58">
        <f>IF(AND(ISNUMBER(A58),ISNUMBER(F58)),A58+IF(F58&lt;=E58,F58+1,F58),"")</f>
      </c>
    </row>
    <row r="59" spans="1:13" x14ac:dyDescent="0.25">
      <c r="A59" s="10"/>
      <c r="B59" s="13"/>
      <c r="C59" s="13"/>
      <c r="D59" s="13"/>
      <c r="E59" s="14"/>
      <c r="F59" s="14"/>
      <c r="G59" s="11"/>
      <c r="H59" s="15">
        <f>IF(AND(ISNUMBER(E59),ISNUMBER(F59)),ROUND((IF(F59&lt;=E59,F59+1,F59)-E59)*24-N(G59)/60,2),"")</f>
      </c>
      <c r="I59" s="11"/>
      <c r="J59" s="15">
        <f>IF(ISNUMBER(I59),ROUND(I59/Einstellung_AW,2),"")</f>
      </c>
      <c r="K59" s="13"/>
      <c r="L59">
        <f>IF(AND(ISNUMBER(A59),ISNUMBER(E59)),A59+E59,"")</f>
      </c>
      <c r="M59">
        <f>IF(AND(ISNUMBER(A59),ISNUMBER(F59)),A59+IF(F59&lt;=E59,F59+1,F59),"")</f>
      </c>
    </row>
    <row r="60" spans="1:13" x14ac:dyDescent="0.25">
      <c r="A60" s="10"/>
      <c r="B60" s="13"/>
      <c r="C60" s="13"/>
      <c r="D60" s="13"/>
      <c r="E60" s="14"/>
      <c r="F60" s="14"/>
      <c r="G60" s="11"/>
      <c r="H60" s="15">
        <f>IF(AND(ISNUMBER(E60),ISNUMBER(F60)),ROUND((IF(F60&lt;=E60,F60+1,F60)-E60)*24-N(G60)/60,2),"")</f>
      </c>
      <c r="I60" s="11"/>
      <c r="J60" s="15">
        <f>IF(ISNUMBER(I60),ROUND(I60/Einstellung_AW,2),"")</f>
      </c>
      <c r="K60" s="13"/>
      <c r="L60">
        <f>IF(AND(ISNUMBER(A60),ISNUMBER(E60)),A60+E60,"")</f>
      </c>
      <c r="M60">
        <f>IF(AND(ISNUMBER(A60),ISNUMBER(F60)),A60+IF(F60&lt;=E60,F60+1,F60),"")</f>
      </c>
    </row>
    <row r="61" spans="1:13" x14ac:dyDescent="0.25">
      <c r="A61" s="10"/>
      <c r="B61" s="13"/>
      <c r="C61" s="13"/>
      <c r="D61" s="13"/>
      <c r="E61" s="14"/>
      <c r="F61" s="14"/>
      <c r="G61" s="11"/>
      <c r="H61" s="15">
        <f>IF(AND(ISNUMBER(E61),ISNUMBER(F61)),ROUND((IF(F61&lt;=E61,F61+1,F61)-E61)*24-N(G61)/60,2),"")</f>
      </c>
      <c r="I61" s="11"/>
      <c r="J61" s="15">
        <f>IF(ISNUMBER(I61),ROUND(I61/Einstellung_AW,2),"")</f>
      </c>
      <c r="K61" s="13"/>
      <c r="L61">
        <f>IF(AND(ISNUMBER(A61),ISNUMBER(E61)),A61+E61,"")</f>
      </c>
      <c r="M61">
        <f>IF(AND(ISNUMBER(A61),ISNUMBER(F61)),A61+IF(F61&lt;=E61,F61+1,F61),"")</f>
      </c>
    </row>
    <row r="62" spans="1:13" x14ac:dyDescent="0.25">
      <c r="A62" s="10"/>
      <c r="B62" s="13"/>
      <c r="C62" s="13"/>
      <c r="D62" s="13"/>
      <c r="E62" s="14"/>
      <c r="F62" s="14"/>
      <c r="G62" s="11"/>
      <c r="H62" s="15">
        <f>IF(AND(ISNUMBER(E62),ISNUMBER(F62)),ROUND((IF(F62&lt;=E62,F62+1,F62)-E62)*24-N(G62)/60,2),"")</f>
      </c>
      <c r="I62" s="11"/>
      <c r="J62" s="15">
        <f>IF(ISNUMBER(I62),ROUND(I62/Einstellung_AW,2),"")</f>
      </c>
      <c r="K62" s="13"/>
      <c r="L62">
        <f>IF(AND(ISNUMBER(A62),ISNUMBER(E62)),A62+E62,"")</f>
      </c>
      <c r="M62">
        <f>IF(AND(ISNUMBER(A62),ISNUMBER(F62)),A62+IF(F62&lt;=E62,F62+1,F62),"")</f>
      </c>
    </row>
    <row r="63" spans="1:13" x14ac:dyDescent="0.25">
      <c r="A63" s="10"/>
      <c r="B63" s="13"/>
      <c r="C63" s="13"/>
      <c r="D63" s="13"/>
      <c r="E63" s="14"/>
      <c r="F63" s="14"/>
      <c r="G63" s="11"/>
      <c r="H63" s="15">
        <f>IF(AND(ISNUMBER(E63),ISNUMBER(F63)),ROUND((IF(F63&lt;=E63,F63+1,F63)-E63)*24-N(G63)/60,2),"")</f>
      </c>
      <c r="I63" s="11"/>
      <c r="J63" s="15">
        <f>IF(ISNUMBER(I63),ROUND(I63/Einstellung_AW,2),"")</f>
      </c>
      <c r="K63" s="13"/>
      <c r="L63">
        <f>IF(AND(ISNUMBER(A63),ISNUMBER(E63)),A63+E63,"")</f>
      </c>
      <c r="M63">
        <f>IF(AND(ISNUMBER(A63),ISNUMBER(F63)),A63+IF(F63&lt;=E63,F63+1,F63),"")</f>
      </c>
    </row>
    <row r="64" spans="1:13" x14ac:dyDescent="0.25">
      <c r="A64" s="10"/>
      <c r="B64" s="13"/>
      <c r="C64" s="13"/>
      <c r="D64" s="13"/>
      <c r="E64" s="14"/>
      <c r="F64" s="14"/>
      <c r="G64" s="11"/>
      <c r="H64" s="15">
        <f>IF(AND(ISNUMBER(E64),ISNUMBER(F64)),ROUND((IF(F64&lt;=E64,F64+1,F64)-E64)*24-N(G64)/60,2),"")</f>
      </c>
      <c r="I64" s="11"/>
      <c r="J64" s="15">
        <f>IF(ISNUMBER(I64),ROUND(I64/Einstellung_AW,2),"")</f>
      </c>
      <c r="K64" s="13"/>
      <c r="L64">
        <f>IF(AND(ISNUMBER(A64),ISNUMBER(E64)),A64+E64,"")</f>
      </c>
      <c r="M64">
        <f>IF(AND(ISNUMBER(A64),ISNUMBER(F64)),A64+IF(F64&lt;=E64,F64+1,F64),"")</f>
      </c>
    </row>
    <row r="65" spans="1:13" x14ac:dyDescent="0.25">
      <c r="A65" s="10"/>
      <c r="B65" s="13"/>
      <c r="C65" s="13"/>
      <c r="D65" s="13"/>
      <c r="E65" s="14"/>
      <c r="F65" s="14"/>
      <c r="G65" s="11"/>
      <c r="H65" s="15">
        <f>IF(AND(ISNUMBER(E65),ISNUMBER(F65)),ROUND((IF(F65&lt;=E65,F65+1,F65)-E65)*24-N(G65)/60,2),"")</f>
      </c>
      <c r="I65" s="11"/>
      <c r="J65" s="15">
        <f>IF(ISNUMBER(I65),ROUND(I65/Einstellung_AW,2),"")</f>
      </c>
      <c r="K65" s="13"/>
      <c r="L65">
        <f>IF(AND(ISNUMBER(A65),ISNUMBER(E65)),A65+E65,"")</f>
      </c>
      <c r="M65">
        <f>IF(AND(ISNUMBER(A65),ISNUMBER(F65)),A65+IF(F65&lt;=E65,F65+1,F65),"")</f>
      </c>
    </row>
    <row r="66" spans="1:13" x14ac:dyDescent="0.25">
      <c r="A66" s="10"/>
      <c r="B66" s="13"/>
      <c r="C66" s="13"/>
      <c r="D66" s="13"/>
      <c r="E66" s="14"/>
      <c r="F66" s="14"/>
      <c r="G66" s="11"/>
      <c r="H66" s="15">
        <f>IF(AND(ISNUMBER(E66),ISNUMBER(F66)),ROUND((IF(F66&lt;=E66,F66+1,F66)-E66)*24-N(G66)/60,2),"")</f>
      </c>
      <c r="I66" s="11"/>
      <c r="J66" s="15">
        <f>IF(ISNUMBER(I66),ROUND(I66/Einstellung_AW,2),"")</f>
      </c>
      <c r="K66" s="13"/>
      <c r="L66">
        <f>IF(AND(ISNUMBER(A66),ISNUMBER(E66)),A66+E66,"")</f>
      </c>
      <c r="M66">
        <f>IF(AND(ISNUMBER(A66),ISNUMBER(F66)),A66+IF(F66&lt;=E66,F66+1,F66),"")</f>
      </c>
    </row>
    <row r="67" spans="1:13" x14ac:dyDescent="0.25">
      <c r="A67" s="10"/>
      <c r="B67" s="13"/>
      <c r="C67" s="13"/>
      <c r="D67" s="13"/>
      <c r="E67" s="14"/>
      <c r="F67" s="14"/>
      <c r="G67" s="11"/>
      <c r="H67" s="15">
        <f>IF(AND(ISNUMBER(E67),ISNUMBER(F67)),ROUND((IF(F67&lt;=E67,F67+1,F67)-E67)*24-N(G67)/60,2),"")</f>
      </c>
      <c r="I67" s="11"/>
      <c r="J67" s="15">
        <f>IF(ISNUMBER(I67),ROUND(I67/Einstellung_AW,2),"")</f>
      </c>
      <c r="K67" s="13"/>
      <c r="L67">
        <f>IF(AND(ISNUMBER(A67),ISNUMBER(E67)),A67+E67,"")</f>
      </c>
      <c r="M67">
        <f>IF(AND(ISNUMBER(A67),ISNUMBER(F67)),A67+IF(F67&lt;=E67,F67+1,F67),"")</f>
      </c>
    </row>
    <row r="68" spans="1:13" x14ac:dyDescent="0.25">
      <c r="A68" s="10"/>
      <c r="B68" s="13"/>
      <c r="C68" s="13"/>
      <c r="D68" s="13"/>
      <c r="E68" s="14"/>
      <c r="F68" s="14"/>
      <c r="G68" s="11"/>
      <c r="H68" s="15">
        <f>IF(AND(ISNUMBER(E68),ISNUMBER(F68)),ROUND((IF(F68&lt;=E68,F68+1,F68)-E68)*24-N(G68)/60,2),"")</f>
      </c>
      <c r="I68" s="11"/>
      <c r="J68" s="15">
        <f>IF(ISNUMBER(I68),ROUND(I68/Einstellung_AW,2),"")</f>
      </c>
      <c r="K68" s="13"/>
      <c r="L68">
        <f>IF(AND(ISNUMBER(A68),ISNUMBER(E68)),A68+E68,"")</f>
      </c>
      <c r="M68">
        <f>IF(AND(ISNUMBER(A68),ISNUMBER(F68)),A68+IF(F68&lt;=E68,F68+1,F68),"")</f>
      </c>
    </row>
    <row r="69" spans="1:13" x14ac:dyDescent="0.25">
      <c r="A69" s="10"/>
      <c r="B69" s="13"/>
      <c r="C69" s="13"/>
      <c r="D69" s="13"/>
      <c r="E69" s="14"/>
      <c r="F69" s="14"/>
      <c r="G69" s="11"/>
      <c r="H69" s="15">
        <f>IF(AND(ISNUMBER(E69),ISNUMBER(F69)),ROUND((IF(F69&lt;=E69,F69+1,F69)-E69)*24-N(G69)/60,2),"")</f>
      </c>
      <c r="I69" s="11"/>
      <c r="J69" s="15">
        <f>IF(ISNUMBER(I69),ROUND(I69/Einstellung_AW,2),"")</f>
      </c>
      <c r="K69" s="13"/>
      <c r="L69">
        <f>IF(AND(ISNUMBER(A69),ISNUMBER(E69)),A69+E69,"")</f>
      </c>
      <c r="M69">
        <f>IF(AND(ISNUMBER(A69),ISNUMBER(F69)),A69+IF(F69&lt;=E69,F69+1,F69),"")</f>
      </c>
    </row>
    <row r="70" spans="1:13" x14ac:dyDescent="0.25">
      <c r="A70" s="10"/>
      <c r="B70" s="13"/>
      <c r="C70" s="13"/>
      <c r="D70" s="13"/>
      <c r="E70" s="14"/>
      <c r="F70" s="14"/>
      <c r="G70" s="11"/>
      <c r="H70" s="15">
        <f>IF(AND(ISNUMBER(E70),ISNUMBER(F70)),ROUND((IF(F70&lt;=E70,F70+1,F70)-E70)*24-N(G70)/60,2),"")</f>
      </c>
      <c r="I70" s="11"/>
      <c r="J70" s="15">
        <f>IF(ISNUMBER(I70),ROUND(I70/Einstellung_AW,2),"")</f>
      </c>
      <c r="K70" s="13"/>
      <c r="L70">
        <f>IF(AND(ISNUMBER(A70),ISNUMBER(E70)),A70+E70,"")</f>
      </c>
      <c r="M70">
        <f>IF(AND(ISNUMBER(A70),ISNUMBER(F70)),A70+IF(F70&lt;=E70,F70+1,F70),"")</f>
      </c>
    </row>
    <row r="71" spans="1:13" x14ac:dyDescent="0.25">
      <c r="A71" s="10"/>
      <c r="B71" s="13"/>
      <c r="C71" s="13"/>
      <c r="D71" s="13"/>
      <c r="E71" s="14"/>
      <c r="F71" s="14"/>
      <c r="G71" s="11"/>
      <c r="H71" s="15">
        <f>IF(AND(ISNUMBER(E71),ISNUMBER(F71)),ROUND((IF(F71&lt;=E71,F71+1,F71)-E71)*24-N(G71)/60,2),"")</f>
      </c>
      <c r="I71" s="11"/>
      <c r="J71" s="15">
        <f>IF(ISNUMBER(I71),ROUND(I71/Einstellung_AW,2),"")</f>
      </c>
      <c r="K71" s="13"/>
      <c r="L71">
        <f>IF(AND(ISNUMBER(A71),ISNUMBER(E71)),A71+E71,"")</f>
      </c>
      <c r="M71">
        <f>IF(AND(ISNUMBER(A71),ISNUMBER(F71)),A71+IF(F71&lt;=E71,F71+1,F71),"")</f>
      </c>
    </row>
    <row r="72" spans="1:13" x14ac:dyDescent="0.25">
      <c r="A72" s="10"/>
      <c r="B72" s="13"/>
      <c r="C72" s="13"/>
      <c r="D72" s="13"/>
      <c r="E72" s="14"/>
      <c r="F72" s="14"/>
      <c r="G72" s="11"/>
      <c r="H72" s="15">
        <f>IF(AND(ISNUMBER(E72),ISNUMBER(F72)),ROUND((IF(F72&lt;=E72,F72+1,F72)-E72)*24-N(G72)/60,2),"")</f>
      </c>
      <c r="I72" s="11"/>
      <c r="J72" s="15">
        <f>IF(ISNUMBER(I72),ROUND(I72/Einstellung_AW,2),"")</f>
      </c>
      <c r="K72" s="13"/>
      <c r="L72">
        <f>IF(AND(ISNUMBER(A72),ISNUMBER(E72)),A72+E72,"")</f>
      </c>
      <c r="M72">
        <f>IF(AND(ISNUMBER(A72),ISNUMBER(F72)),A72+IF(F72&lt;=E72,F72+1,F72),"")</f>
      </c>
    </row>
    <row r="73" spans="1:13" x14ac:dyDescent="0.25">
      <c r="A73" s="10"/>
      <c r="B73" s="13"/>
      <c r="C73" s="13"/>
      <c r="D73" s="13"/>
      <c r="E73" s="14"/>
      <c r="F73" s="14"/>
      <c r="G73" s="11"/>
      <c r="H73" s="15">
        <f>IF(AND(ISNUMBER(E73),ISNUMBER(F73)),ROUND((IF(F73&lt;=E73,F73+1,F73)-E73)*24-N(G73)/60,2),"")</f>
      </c>
      <c r="I73" s="11"/>
      <c r="J73" s="15">
        <f>IF(ISNUMBER(I73),ROUND(I73/Einstellung_AW,2),"")</f>
      </c>
      <c r="K73" s="13"/>
      <c r="L73">
        <f>IF(AND(ISNUMBER(A73),ISNUMBER(E73)),A73+E73,"")</f>
      </c>
      <c r="M73">
        <f>IF(AND(ISNUMBER(A73),ISNUMBER(F73)),A73+IF(F73&lt;=E73,F73+1,F73),"")</f>
      </c>
    </row>
    <row r="74" spans="1:13" x14ac:dyDescent="0.25">
      <c r="A74" s="10"/>
      <c r="B74" s="13"/>
      <c r="C74" s="13"/>
      <c r="D74" s="13"/>
      <c r="E74" s="14"/>
      <c r="F74" s="14"/>
      <c r="G74" s="11"/>
      <c r="H74" s="15">
        <f>IF(AND(ISNUMBER(E74),ISNUMBER(F74)),ROUND((IF(F74&lt;=E74,F74+1,F74)-E74)*24-N(G74)/60,2),"")</f>
      </c>
      <c r="I74" s="11"/>
      <c r="J74" s="15">
        <f>IF(ISNUMBER(I74),ROUND(I74/Einstellung_AW,2),"")</f>
      </c>
      <c r="K74" s="13"/>
      <c r="L74">
        <f>IF(AND(ISNUMBER(A74),ISNUMBER(E74)),A74+E74,"")</f>
      </c>
      <c r="M74">
        <f>IF(AND(ISNUMBER(A74),ISNUMBER(F74)),A74+IF(F74&lt;=E74,F74+1,F74),"")</f>
      </c>
    </row>
    <row r="75" spans="1:13" x14ac:dyDescent="0.25">
      <c r="A75" s="10"/>
      <c r="B75" s="13"/>
      <c r="C75" s="13"/>
      <c r="D75" s="13"/>
      <c r="E75" s="14"/>
      <c r="F75" s="14"/>
      <c r="G75" s="11"/>
      <c r="H75" s="15">
        <f>IF(AND(ISNUMBER(E75),ISNUMBER(F75)),ROUND((IF(F75&lt;=E75,F75+1,F75)-E75)*24-N(G75)/60,2),"")</f>
      </c>
      <c r="I75" s="11"/>
      <c r="J75" s="15">
        <f>IF(ISNUMBER(I75),ROUND(I75/Einstellung_AW,2),"")</f>
      </c>
      <c r="K75" s="13"/>
      <c r="L75">
        <f>IF(AND(ISNUMBER(A75),ISNUMBER(E75)),A75+E75,"")</f>
      </c>
      <c r="M75">
        <f>IF(AND(ISNUMBER(A75),ISNUMBER(F75)),A75+IF(F75&lt;=E75,F75+1,F75),"")</f>
      </c>
    </row>
    <row r="76" spans="1:13" x14ac:dyDescent="0.25">
      <c r="A76" s="10"/>
      <c r="B76" s="13"/>
      <c r="C76" s="13"/>
      <c r="D76" s="13"/>
      <c r="E76" s="14"/>
      <c r="F76" s="14"/>
      <c r="G76" s="11"/>
      <c r="H76" s="15">
        <f>IF(AND(ISNUMBER(E76),ISNUMBER(F76)),ROUND((IF(F76&lt;=E76,F76+1,F76)-E76)*24-N(G76)/60,2),"")</f>
      </c>
      <c r="I76" s="11"/>
      <c r="J76" s="15">
        <f>IF(ISNUMBER(I76),ROUND(I76/Einstellung_AW,2),"")</f>
      </c>
      <c r="K76" s="13"/>
      <c r="L76">
        <f>IF(AND(ISNUMBER(A76),ISNUMBER(E76)),A76+E76,"")</f>
      </c>
      <c r="M76">
        <f>IF(AND(ISNUMBER(A76),ISNUMBER(F76)),A76+IF(F76&lt;=E76,F76+1,F76),"")</f>
      </c>
    </row>
    <row r="77" spans="1:13" x14ac:dyDescent="0.25">
      <c r="A77" s="10"/>
      <c r="B77" s="13"/>
      <c r="C77" s="13"/>
      <c r="D77" s="13"/>
      <c r="E77" s="14"/>
      <c r="F77" s="14"/>
      <c r="G77" s="11"/>
      <c r="H77" s="15">
        <f>IF(AND(ISNUMBER(E77),ISNUMBER(F77)),ROUND((IF(F77&lt;=E77,F77+1,F77)-E77)*24-N(G77)/60,2),"")</f>
      </c>
      <c r="I77" s="11"/>
      <c r="J77" s="15">
        <f>IF(ISNUMBER(I77),ROUND(I77/Einstellung_AW,2),"")</f>
      </c>
      <c r="K77" s="13"/>
      <c r="L77">
        <f>IF(AND(ISNUMBER(A77),ISNUMBER(E77)),A77+E77,"")</f>
      </c>
      <c r="M77">
        <f>IF(AND(ISNUMBER(A77),ISNUMBER(F77)),A77+IF(F77&lt;=E77,F77+1,F77),"")</f>
      </c>
    </row>
    <row r="78" spans="1:13" x14ac:dyDescent="0.25">
      <c r="A78" s="10"/>
      <c r="B78" s="13"/>
      <c r="C78" s="13"/>
      <c r="D78" s="13"/>
      <c r="E78" s="14"/>
      <c r="F78" s="14"/>
      <c r="G78" s="11"/>
      <c r="H78" s="15">
        <f>IF(AND(ISNUMBER(E78),ISNUMBER(F78)),ROUND((IF(F78&lt;=E78,F78+1,F78)-E78)*24-N(G78)/60,2),"")</f>
      </c>
      <c r="I78" s="11"/>
      <c r="J78" s="15">
        <f>IF(ISNUMBER(I78),ROUND(I78/Einstellung_AW,2),"")</f>
      </c>
      <c r="K78" s="13"/>
      <c r="L78">
        <f>IF(AND(ISNUMBER(A78),ISNUMBER(E78)),A78+E78,"")</f>
      </c>
      <c r="M78">
        <f>IF(AND(ISNUMBER(A78),ISNUMBER(F78)),A78+IF(F78&lt;=E78,F78+1,F78),"")</f>
      </c>
    </row>
    <row r="79" spans="1:13" x14ac:dyDescent="0.25">
      <c r="A79" s="10"/>
      <c r="B79" s="13"/>
      <c r="C79" s="13"/>
      <c r="D79" s="13"/>
      <c r="E79" s="14"/>
      <c r="F79" s="14"/>
      <c r="G79" s="11"/>
      <c r="H79" s="15">
        <f>IF(AND(ISNUMBER(E79),ISNUMBER(F79)),ROUND((IF(F79&lt;=E79,F79+1,F79)-E79)*24-N(G79)/60,2),"")</f>
      </c>
      <c r="I79" s="11"/>
      <c r="J79" s="15">
        <f>IF(ISNUMBER(I79),ROUND(I79/Einstellung_AW,2),"")</f>
      </c>
      <c r="K79" s="13"/>
      <c r="L79">
        <f>IF(AND(ISNUMBER(A79),ISNUMBER(E79)),A79+E79,"")</f>
      </c>
      <c r="M79">
        <f>IF(AND(ISNUMBER(A79),ISNUMBER(F79)),A79+IF(F79&lt;=E79,F79+1,F79),"")</f>
      </c>
    </row>
    <row r="80" spans="1:13" x14ac:dyDescent="0.25">
      <c r="A80" s="10"/>
      <c r="B80" s="13"/>
      <c r="C80" s="13"/>
      <c r="D80" s="13"/>
      <c r="E80" s="14"/>
      <c r="F80" s="14"/>
      <c r="G80" s="11"/>
      <c r="H80" s="15">
        <f>IF(AND(ISNUMBER(E80),ISNUMBER(F80)),ROUND((IF(F80&lt;=E80,F80+1,F80)-E80)*24-N(G80)/60,2),"")</f>
      </c>
      <c r="I80" s="11"/>
      <c r="J80" s="15">
        <f>IF(ISNUMBER(I80),ROUND(I80/Einstellung_AW,2),"")</f>
      </c>
      <c r="K80" s="13"/>
      <c r="L80">
        <f>IF(AND(ISNUMBER(A80),ISNUMBER(E80)),A80+E80,"")</f>
      </c>
      <c r="M80">
        <f>IF(AND(ISNUMBER(A80),ISNUMBER(F80)),A80+IF(F80&lt;=E80,F80+1,F80),"")</f>
      </c>
    </row>
    <row r="81" spans="1:13" x14ac:dyDescent="0.25">
      <c r="A81" s="10"/>
      <c r="B81" s="13"/>
      <c r="C81" s="13"/>
      <c r="D81" s="13"/>
      <c r="E81" s="14"/>
      <c r="F81" s="14"/>
      <c r="G81" s="11"/>
      <c r="H81" s="15">
        <f>IF(AND(ISNUMBER(E81),ISNUMBER(F81)),ROUND((IF(F81&lt;=E81,F81+1,F81)-E81)*24-N(G81)/60,2),"")</f>
      </c>
      <c r="I81" s="11"/>
      <c r="J81" s="15">
        <f>IF(ISNUMBER(I81),ROUND(I81/Einstellung_AW,2),"")</f>
      </c>
      <c r="K81" s="13"/>
      <c r="L81">
        <f>IF(AND(ISNUMBER(A81),ISNUMBER(E81)),A81+E81,"")</f>
      </c>
      <c r="M81">
        <f>IF(AND(ISNUMBER(A81),ISNUMBER(F81)),A81+IF(F81&lt;=E81,F81+1,F81),"")</f>
      </c>
    </row>
    <row r="82" spans="1:13" x14ac:dyDescent="0.25">
      <c r="A82" s="10"/>
      <c r="B82" s="13"/>
      <c r="C82" s="13"/>
      <c r="D82" s="13"/>
      <c r="E82" s="14"/>
      <c r="F82" s="14"/>
      <c r="G82" s="11"/>
      <c r="H82" s="15">
        <f>IF(AND(ISNUMBER(E82),ISNUMBER(F82)),ROUND((IF(F82&lt;=E82,F82+1,F82)-E82)*24-N(G82)/60,2),"")</f>
      </c>
      <c r="I82" s="11"/>
      <c r="J82" s="15">
        <f>IF(ISNUMBER(I82),ROUND(I82/Einstellung_AW,2),"")</f>
      </c>
      <c r="K82" s="13"/>
      <c r="L82">
        <f>IF(AND(ISNUMBER(A82),ISNUMBER(E82)),A82+E82,"")</f>
      </c>
      <c r="M82">
        <f>IF(AND(ISNUMBER(A82),ISNUMBER(F82)),A82+IF(F82&lt;=E82,F82+1,F82),"")</f>
      </c>
    </row>
    <row r="83" spans="1:13" x14ac:dyDescent="0.25">
      <c r="A83" s="10"/>
      <c r="B83" s="13"/>
      <c r="C83" s="13"/>
      <c r="D83" s="13"/>
      <c r="E83" s="14"/>
      <c r="F83" s="14"/>
      <c r="G83" s="11"/>
      <c r="H83" s="15">
        <f>IF(AND(ISNUMBER(E83),ISNUMBER(F83)),ROUND((IF(F83&lt;=E83,F83+1,F83)-E83)*24-N(G83)/60,2),"")</f>
      </c>
      <c r="I83" s="11"/>
      <c r="J83" s="15">
        <f>IF(ISNUMBER(I83),ROUND(I83/Einstellung_AW,2),"")</f>
      </c>
      <c r="K83" s="13"/>
      <c r="L83">
        <f>IF(AND(ISNUMBER(A83),ISNUMBER(E83)),A83+E83,"")</f>
      </c>
      <c r="M83">
        <f>IF(AND(ISNUMBER(A83),ISNUMBER(F83)),A83+IF(F83&lt;=E83,F83+1,F83),"")</f>
      </c>
    </row>
    <row r="84" spans="1:13" x14ac:dyDescent="0.25">
      <c r="A84" s="10"/>
      <c r="B84" s="13"/>
      <c r="C84" s="13"/>
      <c r="D84" s="13"/>
      <c r="E84" s="14"/>
      <c r="F84" s="14"/>
      <c r="G84" s="11"/>
      <c r="H84" s="15">
        <f>IF(AND(ISNUMBER(E84),ISNUMBER(F84)),ROUND((IF(F84&lt;=E84,F84+1,F84)-E84)*24-N(G84)/60,2),"")</f>
      </c>
      <c r="I84" s="11"/>
      <c r="J84" s="15">
        <f>IF(ISNUMBER(I84),ROUND(I84/Einstellung_AW,2),"")</f>
      </c>
      <c r="K84" s="13"/>
      <c r="L84">
        <f>IF(AND(ISNUMBER(A84),ISNUMBER(E84)),A84+E84,"")</f>
      </c>
      <c r="M84">
        <f>IF(AND(ISNUMBER(A84),ISNUMBER(F84)),A84+IF(F84&lt;=E84,F84+1,F84),"")</f>
      </c>
    </row>
    <row r="85" spans="1:13" x14ac:dyDescent="0.25">
      <c r="A85" s="10"/>
      <c r="B85" s="13"/>
      <c r="C85" s="13"/>
      <c r="D85" s="13"/>
      <c r="E85" s="14"/>
      <c r="F85" s="14"/>
      <c r="G85" s="11"/>
      <c r="H85" s="15">
        <f>IF(AND(ISNUMBER(E85),ISNUMBER(F85)),ROUND((IF(F85&lt;=E85,F85+1,F85)-E85)*24-N(G85)/60,2),"")</f>
      </c>
      <c r="I85" s="11"/>
      <c r="J85" s="15">
        <f>IF(ISNUMBER(I85),ROUND(I85/Einstellung_AW,2),"")</f>
      </c>
      <c r="K85" s="13"/>
      <c r="L85">
        <f>IF(AND(ISNUMBER(A85),ISNUMBER(E85)),A85+E85,"")</f>
      </c>
      <c r="M85">
        <f>IF(AND(ISNUMBER(A85),ISNUMBER(F85)),A85+IF(F85&lt;=E85,F85+1,F85),"")</f>
      </c>
    </row>
    <row r="86" spans="1:13" x14ac:dyDescent="0.25">
      <c r="A86" s="10"/>
      <c r="B86" s="13"/>
      <c r="C86" s="13"/>
      <c r="D86" s="13"/>
      <c r="E86" s="14"/>
      <c r="F86" s="14"/>
      <c r="G86" s="11"/>
      <c r="H86" s="15">
        <f>IF(AND(ISNUMBER(E86),ISNUMBER(F86)),ROUND((IF(F86&lt;=E86,F86+1,F86)-E86)*24-N(G86)/60,2),"")</f>
      </c>
      <c r="I86" s="11"/>
      <c r="J86" s="15">
        <f>IF(ISNUMBER(I86),ROUND(I86/Einstellung_AW,2),"")</f>
      </c>
      <c r="K86" s="13"/>
      <c r="L86">
        <f>IF(AND(ISNUMBER(A86),ISNUMBER(E86)),A86+E86,"")</f>
      </c>
      <c r="M86">
        <f>IF(AND(ISNUMBER(A86),ISNUMBER(F86)),A86+IF(F86&lt;=E86,F86+1,F86),"")</f>
      </c>
    </row>
    <row r="87" spans="1:13" x14ac:dyDescent="0.25">
      <c r="A87" s="10"/>
      <c r="B87" s="13"/>
      <c r="C87" s="13"/>
      <c r="D87" s="13"/>
      <c r="E87" s="14"/>
      <c r="F87" s="14"/>
      <c r="G87" s="11"/>
      <c r="H87" s="15">
        <f>IF(AND(ISNUMBER(E87),ISNUMBER(F87)),ROUND((IF(F87&lt;=E87,F87+1,F87)-E87)*24-N(G87)/60,2),"")</f>
      </c>
      <c r="I87" s="11"/>
      <c r="J87" s="15">
        <f>IF(ISNUMBER(I87),ROUND(I87/Einstellung_AW,2),"")</f>
      </c>
      <c r="K87" s="13"/>
      <c r="L87">
        <f>IF(AND(ISNUMBER(A87),ISNUMBER(E87)),A87+E87,"")</f>
      </c>
      <c r="M87">
        <f>IF(AND(ISNUMBER(A87),ISNUMBER(F87)),A87+IF(F87&lt;=E87,F87+1,F87),"")</f>
      </c>
    </row>
    <row r="88" spans="1:8" x14ac:dyDescent="0.25">
      <c r="A88" s="16" t="s">
        <v>45</v>
      </c>
      <c r="H88" s="15">
        <f>SUM(H8:H87)</f>
      </c>
    </row>
    <row r="90" ht="28" customHeight="1" spans="1:11" x14ac:dyDescent="0.25">
      <c r="A90" s="17" t="s">
        <v>46</v>
      </c>
      <c r="B90" s="17"/>
      <c r="C90" s="17"/>
      <c r="D90" s="17"/>
      <c r="E90" s="17"/>
      <c r="F90" s="17"/>
      <c r="G90" s="17"/>
      <c r="H90" s="17"/>
      <c r="I90" s="17"/>
      <c r="J90" s="17"/>
      <c r="K90" s="17"/>
    </row>
    <row r="92" spans="1:1" x14ac:dyDescent="0.25">
      <c r="A92" s="6" t="s">
        <v>19</v>
      </c>
    </row>
  </sheetData>
  <mergeCells count="7">
    <mergeCell ref="A2:K2"/>
    <mergeCell ref="A3:K3"/>
    <mergeCell ref="B5:C5"/>
    <mergeCell ref="D5:E5"/>
    <mergeCell ref="G5:H5"/>
    <mergeCell ref="K5:L5"/>
    <mergeCell ref="A90:K90"/>
  </mergeCells>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pageSetUpPr fitToPage="1"/>
  </sheetPr>
  <dimension ref="A1:J42"/>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6" customWidth="1"/>
    <col min="3" max="3" width="13" customWidth="1"/>
    <col min="4" max="4" width="11" customWidth="1"/>
    <col min="5" max="6" width="13" customWidth="1"/>
    <col min="7" max="7" width="15" customWidth="1"/>
    <col min="8" max="8" width="13" customWidth="1"/>
    <col min="9" max="9" width="11" customWidth="1"/>
    <col min="10" max="10" width="12" customWidth="1"/>
  </cols>
  <sheetData>
    <row r="1" ht="24" customHeight="1" x14ac:dyDescent="0.25"/>
    <row r="2" ht="24" customHeight="1" spans="1:10" x14ac:dyDescent="0.25">
      <c r="A2" s="7" t="s">
        <v>47</v>
      </c>
      <c r="B2" s="7"/>
      <c r="C2" s="7"/>
      <c r="D2" s="7"/>
      <c r="E2" s="7"/>
      <c r="F2" s="7"/>
      <c r="G2" s="7"/>
      <c r="H2" s="7"/>
      <c r="I2" s="7"/>
      <c r="J2" s="7"/>
    </row>
    <row r="3" ht="16" customHeight="1" spans="1:10" x14ac:dyDescent="0.25">
      <c r="A3" s="2" t="s">
        <v>48</v>
      </c>
      <c r="B3" s="2"/>
      <c r="C3" s="2"/>
      <c r="D3" s="2"/>
      <c r="E3" s="2"/>
      <c r="F3" s="2"/>
      <c r="G3" s="2"/>
      <c r="H3" s="2"/>
      <c r="I3" s="2"/>
      <c r="J3" s="2"/>
    </row>
    <row r="5" ht="30" customHeight="1" spans="1:10" x14ac:dyDescent="0.25">
      <c r="A5" s="12" t="s">
        <v>26</v>
      </c>
      <c r="B5" s="12" t="s">
        <v>49</v>
      </c>
      <c r="C5" s="12" t="s">
        <v>50</v>
      </c>
      <c r="D5" s="12" t="s">
        <v>51</v>
      </c>
      <c r="E5" s="12" t="s">
        <v>52</v>
      </c>
      <c r="F5" s="12" t="s">
        <v>53</v>
      </c>
      <c r="G5" s="12" t="s">
        <v>54</v>
      </c>
      <c r="H5" s="12" t="s">
        <v>55</v>
      </c>
      <c r="I5" s="12" t="s">
        <v>56</v>
      </c>
      <c r="J5" s="12" t="s">
        <v>57</v>
      </c>
    </row>
    <row r="6" spans="1:10" x14ac:dyDescent="0.25">
      <c r="A6" s="18">
        <f>IF(MONTH(Zeiten!$F$5+0)=MONTH(Zeiten!$F$5),Zeiten!$F$5+0,"")</f>
      </c>
      <c r="B6" s="19">
        <f>IF(A6="","",A6)</f>
      </c>
      <c r="C6" s="15">
        <f>IF(A6="","",IF(COUNTIF(Zeiten!$A$8:$A$87,A6)&gt;0,SUMIF(Zeiten!$A$8:$A$87,A6,Zeiten!$H$8:$H$87),""))</f>
      </c>
      <c r="D6" s="20">
        <f>IF(A6="","",IF(COUNTIF(Zeiten!$A$8:$A$87,A6)&gt;0,IF(C6=0,0,MAX(SUMIF(Zeiten!$A$8:$A$87,A6,Zeiten!$G$8:$G$87),ROUND((MAXIFS(Zeiten!$M$8:$M$87,Zeiten!$A$8:$A$87,A6)-MINIFS(Zeiten!$L$8:$L$87,Zeiten!$A$8:$A$87,A6))*1440-C6*60,0))),""))</f>
      </c>
      <c r="E6" s="21">
        <f>IF(A6="","",IF(COUNTIF(Zeiten!$A$8:$A$87,A6)&gt;0,MINIFS(Zeiten!$L$8:$L$87,Zeiten!$A$8:$A$87,A6),""))</f>
      </c>
      <c r="F6" s="22">
        <f>IF(A6="","",IF(COUNTIF(Zeiten!$A$8:$A$87,A6)&gt;0,MAXIFS(Zeiten!$M$8:$M$87,Zeiten!$A$8:$A$87,A6),""))</f>
      </c>
      <c r="G6" s="15">
        <f>IF(AND(ISNUMBER(F6),ISNUMBER(E7)),ROUND((E7-F6)*24,2),"")</f>
      </c>
      <c r="H6" s="23">
        <f>IF(AND(ISNUMBER(C6),C6&gt;10),"über 10 h","")</f>
      </c>
      <c r="I6" s="23">
        <f>IF(AND(ISNUMBER(C6),OR(AND(C6&gt;9,D6&lt;45),AND(C6&gt;6,D6&lt;30))),"zu kurz","")</f>
      </c>
      <c r="J6" s="23">
        <f>IF(AND(ISNUMBER(G6),G6&lt;Zeiten!$I$5),"zu kurz","")</f>
      </c>
    </row>
    <row r="7" spans="1:10" x14ac:dyDescent="0.25">
      <c r="A7" s="18">
        <f>IF(MONTH(Zeiten!$F$5+1)=MONTH(Zeiten!$F$5),Zeiten!$F$5+1,"")</f>
      </c>
      <c r="B7" s="19">
        <f>IF(A7="","",A7)</f>
      </c>
      <c r="C7" s="15">
        <f>IF(A7="","",IF(COUNTIF(Zeiten!$A$8:$A$87,A7)&gt;0,SUMIF(Zeiten!$A$8:$A$87,A7,Zeiten!$H$8:$H$87),""))</f>
      </c>
      <c r="D7" s="20">
        <f>IF(A7="","",IF(COUNTIF(Zeiten!$A$8:$A$87,A7)&gt;0,IF(C7=0,0,MAX(SUMIF(Zeiten!$A$8:$A$87,A7,Zeiten!$G$8:$G$87),ROUND((MAXIFS(Zeiten!$M$8:$M$87,Zeiten!$A$8:$A$87,A7)-MINIFS(Zeiten!$L$8:$L$87,Zeiten!$A$8:$A$87,A7))*1440-C7*60,0))),""))</f>
      </c>
      <c r="E7" s="21">
        <f>IF(A7="","",IF(COUNTIF(Zeiten!$A$8:$A$87,A7)&gt;0,MINIFS(Zeiten!$L$8:$L$87,Zeiten!$A$8:$A$87,A7),""))</f>
      </c>
      <c r="F7" s="22">
        <f>IF(A7="","",IF(COUNTIF(Zeiten!$A$8:$A$87,A7)&gt;0,MAXIFS(Zeiten!$M$8:$M$87,Zeiten!$A$8:$A$87,A7),""))</f>
      </c>
      <c r="G7" s="15">
        <f>IF(AND(ISNUMBER(F7),ISNUMBER(E8)),ROUND((E8-F7)*24,2),"")</f>
      </c>
      <c r="H7" s="23">
        <f>IF(AND(ISNUMBER(C7),C7&gt;10),"über 10 h","")</f>
      </c>
      <c r="I7" s="23">
        <f>IF(AND(ISNUMBER(C7),OR(AND(C7&gt;9,D7&lt;45),AND(C7&gt;6,D7&lt;30))),"zu kurz","")</f>
      </c>
      <c r="J7" s="23">
        <f>IF(AND(ISNUMBER(G7),G7&lt;Zeiten!$I$5),"zu kurz","")</f>
      </c>
    </row>
    <row r="8" spans="1:10" x14ac:dyDescent="0.25">
      <c r="A8" s="18">
        <f>IF(MONTH(Zeiten!$F$5+2)=MONTH(Zeiten!$F$5),Zeiten!$F$5+2,"")</f>
      </c>
      <c r="B8" s="19">
        <f>IF(A8="","",A8)</f>
      </c>
      <c r="C8" s="15">
        <f>IF(A8="","",IF(COUNTIF(Zeiten!$A$8:$A$87,A8)&gt;0,SUMIF(Zeiten!$A$8:$A$87,A8,Zeiten!$H$8:$H$87),""))</f>
      </c>
      <c r="D8" s="20">
        <f>IF(A8="","",IF(COUNTIF(Zeiten!$A$8:$A$87,A8)&gt;0,IF(C8=0,0,MAX(SUMIF(Zeiten!$A$8:$A$87,A8,Zeiten!$G$8:$G$87),ROUND((MAXIFS(Zeiten!$M$8:$M$87,Zeiten!$A$8:$A$87,A8)-MINIFS(Zeiten!$L$8:$L$87,Zeiten!$A$8:$A$87,A8))*1440-C8*60,0))),""))</f>
      </c>
      <c r="E8" s="21">
        <f>IF(A8="","",IF(COUNTIF(Zeiten!$A$8:$A$87,A8)&gt;0,MINIFS(Zeiten!$L$8:$L$87,Zeiten!$A$8:$A$87,A8),""))</f>
      </c>
      <c r="F8" s="22">
        <f>IF(A8="","",IF(COUNTIF(Zeiten!$A$8:$A$87,A8)&gt;0,MAXIFS(Zeiten!$M$8:$M$87,Zeiten!$A$8:$A$87,A8),""))</f>
      </c>
      <c r="G8" s="15">
        <f>IF(AND(ISNUMBER(F8),ISNUMBER(E9)),ROUND((E9-F8)*24,2),"")</f>
      </c>
      <c r="H8" s="23">
        <f>IF(AND(ISNUMBER(C8),C8&gt;10),"über 10 h","")</f>
      </c>
      <c r="I8" s="23">
        <f>IF(AND(ISNUMBER(C8),OR(AND(C8&gt;9,D8&lt;45),AND(C8&gt;6,D8&lt;30))),"zu kurz","")</f>
      </c>
      <c r="J8" s="23">
        <f>IF(AND(ISNUMBER(G8),G8&lt;Zeiten!$I$5),"zu kurz","")</f>
      </c>
    </row>
    <row r="9" spans="1:10" x14ac:dyDescent="0.25">
      <c r="A9" s="18">
        <f>IF(MONTH(Zeiten!$F$5+3)=MONTH(Zeiten!$F$5),Zeiten!$F$5+3,"")</f>
      </c>
      <c r="B9" s="19">
        <f>IF(A9="","",A9)</f>
      </c>
      <c r="C9" s="15">
        <f>IF(A9="","",IF(COUNTIF(Zeiten!$A$8:$A$87,A9)&gt;0,SUMIF(Zeiten!$A$8:$A$87,A9,Zeiten!$H$8:$H$87),""))</f>
      </c>
      <c r="D9" s="20">
        <f>IF(A9="","",IF(COUNTIF(Zeiten!$A$8:$A$87,A9)&gt;0,IF(C9=0,0,MAX(SUMIF(Zeiten!$A$8:$A$87,A9,Zeiten!$G$8:$G$87),ROUND((MAXIFS(Zeiten!$M$8:$M$87,Zeiten!$A$8:$A$87,A9)-MINIFS(Zeiten!$L$8:$L$87,Zeiten!$A$8:$A$87,A9))*1440-C9*60,0))),""))</f>
      </c>
      <c r="E9" s="21">
        <f>IF(A9="","",IF(COUNTIF(Zeiten!$A$8:$A$87,A9)&gt;0,MINIFS(Zeiten!$L$8:$L$87,Zeiten!$A$8:$A$87,A9),""))</f>
      </c>
      <c r="F9" s="22">
        <f>IF(A9="","",IF(COUNTIF(Zeiten!$A$8:$A$87,A9)&gt;0,MAXIFS(Zeiten!$M$8:$M$87,Zeiten!$A$8:$A$87,A9),""))</f>
      </c>
      <c r="G9" s="15">
        <f>IF(AND(ISNUMBER(F9),ISNUMBER(E10)),ROUND((E10-F9)*24,2),"")</f>
      </c>
      <c r="H9" s="23">
        <f>IF(AND(ISNUMBER(C9),C9&gt;10),"über 10 h","")</f>
      </c>
      <c r="I9" s="23">
        <f>IF(AND(ISNUMBER(C9),OR(AND(C9&gt;9,D9&lt;45),AND(C9&gt;6,D9&lt;30))),"zu kurz","")</f>
      </c>
      <c r="J9" s="23">
        <f>IF(AND(ISNUMBER(G9),G9&lt;Zeiten!$I$5),"zu kurz","")</f>
      </c>
    </row>
    <row r="10" spans="1:10" x14ac:dyDescent="0.25">
      <c r="A10" s="18">
        <f>IF(MONTH(Zeiten!$F$5+4)=MONTH(Zeiten!$F$5),Zeiten!$F$5+4,"")</f>
      </c>
      <c r="B10" s="19">
        <f>IF(A10="","",A10)</f>
      </c>
      <c r="C10" s="15">
        <f>IF(A10="","",IF(COUNTIF(Zeiten!$A$8:$A$87,A10)&gt;0,SUMIF(Zeiten!$A$8:$A$87,A10,Zeiten!$H$8:$H$87),""))</f>
      </c>
      <c r="D10" s="20">
        <f>IF(A10="","",IF(COUNTIF(Zeiten!$A$8:$A$87,A10)&gt;0,IF(C10=0,0,MAX(SUMIF(Zeiten!$A$8:$A$87,A10,Zeiten!$G$8:$G$87),ROUND((MAXIFS(Zeiten!$M$8:$M$87,Zeiten!$A$8:$A$87,A10)-MINIFS(Zeiten!$L$8:$L$87,Zeiten!$A$8:$A$87,A10))*1440-C10*60,0))),""))</f>
      </c>
      <c r="E10" s="21">
        <f>IF(A10="","",IF(COUNTIF(Zeiten!$A$8:$A$87,A10)&gt;0,MINIFS(Zeiten!$L$8:$L$87,Zeiten!$A$8:$A$87,A10),""))</f>
      </c>
      <c r="F10" s="22">
        <f>IF(A10="","",IF(COUNTIF(Zeiten!$A$8:$A$87,A10)&gt;0,MAXIFS(Zeiten!$M$8:$M$87,Zeiten!$A$8:$A$87,A10),""))</f>
      </c>
      <c r="G10" s="15">
        <f>IF(AND(ISNUMBER(F10),ISNUMBER(E11)),ROUND((E11-F10)*24,2),"")</f>
      </c>
      <c r="H10" s="23">
        <f>IF(AND(ISNUMBER(C10),C10&gt;10),"über 10 h","")</f>
      </c>
      <c r="I10" s="23">
        <f>IF(AND(ISNUMBER(C10),OR(AND(C10&gt;9,D10&lt;45),AND(C10&gt;6,D10&lt;30))),"zu kurz","")</f>
      </c>
      <c r="J10" s="23">
        <f>IF(AND(ISNUMBER(G10),G10&lt;Zeiten!$I$5),"zu kurz","")</f>
      </c>
    </row>
    <row r="11" spans="1:10" x14ac:dyDescent="0.25">
      <c r="A11" s="18">
        <f>IF(MONTH(Zeiten!$F$5+5)=MONTH(Zeiten!$F$5),Zeiten!$F$5+5,"")</f>
      </c>
      <c r="B11" s="19">
        <f>IF(A11="","",A11)</f>
      </c>
      <c r="C11" s="15">
        <f>IF(A11="","",IF(COUNTIF(Zeiten!$A$8:$A$87,A11)&gt;0,SUMIF(Zeiten!$A$8:$A$87,A11,Zeiten!$H$8:$H$87),""))</f>
      </c>
      <c r="D11" s="20">
        <f>IF(A11="","",IF(COUNTIF(Zeiten!$A$8:$A$87,A11)&gt;0,IF(C11=0,0,MAX(SUMIF(Zeiten!$A$8:$A$87,A11,Zeiten!$G$8:$G$87),ROUND((MAXIFS(Zeiten!$M$8:$M$87,Zeiten!$A$8:$A$87,A11)-MINIFS(Zeiten!$L$8:$L$87,Zeiten!$A$8:$A$87,A11))*1440-C11*60,0))),""))</f>
      </c>
      <c r="E11" s="21">
        <f>IF(A11="","",IF(COUNTIF(Zeiten!$A$8:$A$87,A11)&gt;0,MINIFS(Zeiten!$L$8:$L$87,Zeiten!$A$8:$A$87,A11),""))</f>
      </c>
      <c r="F11" s="22">
        <f>IF(A11="","",IF(COUNTIF(Zeiten!$A$8:$A$87,A11)&gt;0,MAXIFS(Zeiten!$M$8:$M$87,Zeiten!$A$8:$A$87,A11),""))</f>
      </c>
      <c r="G11" s="15">
        <f>IF(AND(ISNUMBER(F11),ISNUMBER(E12)),ROUND((E12-F11)*24,2),"")</f>
      </c>
      <c r="H11" s="23">
        <f>IF(AND(ISNUMBER(C11),C11&gt;10),"über 10 h","")</f>
      </c>
      <c r="I11" s="23">
        <f>IF(AND(ISNUMBER(C11),OR(AND(C11&gt;9,D11&lt;45),AND(C11&gt;6,D11&lt;30))),"zu kurz","")</f>
      </c>
      <c r="J11" s="23">
        <f>IF(AND(ISNUMBER(G11),G11&lt;Zeiten!$I$5),"zu kurz","")</f>
      </c>
    </row>
    <row r="12" spans="1:10" x14ac:dyDescent="0.25">
      <c r="A12" s="18">
        <f>IF(MONTH(Zeiten!$F$5+6)=MONTH(Zeiten!$F$5),Zeiten!$F$5+6,"")</f>
      </c>
      <c r="B12" s="19">
        <f>IF(A12="","",A12)</f>
      </c>
      <c r="C12" s="15">
        <f>IF(A12="","",IF(COUNTIF(Zeiten!$A$8:$A$87,A12)&gt;0,SUMIF(Zeiten!$A$8:$A$87,A12,Zeiten!$H$8:$H$87),""))</f>
      </c>
      <c r="D12" s="20">
        <f>IF(A12="","",IF(COUNTIF(Zeiten!$A$8:$A$87,A12)&gt;0,IF(C12=0,0,MAX(SUMIF(Zeiten!$A$8:$A$87,A12,Zeiten!$G$8:$G$87),ROUND((MAXIFS(Zeiten!$M$8:$M$87,Zeiten!$A$8:$A$87,A12)-MINIFS(Zeiten!$L$8:$L$87,Zeiten!$A$8:$A$87,A12))*1440-C12*60,0))),""))</f>
      </c>
      <c r="E12" s="21">
        <f>IF(A12="","",IF(COUNTIF(Zeiten!$A$8:$A$87,A12)&gt;0,MINIFS(Zeiten!$L$8:$L$87,Zeiten!$A$8:$A$87,A12),""))</f>
      </c>
      <c r="F12" s="22">
        <f>IF(A12="","",IF(COUNTIF(Zeiten!$A$8:$A$87,A12)&gt;0,MAXIFS(Zeiten!$M$8:$M$87,Zeiten!$A$8:$A$87,A12),""))</f>
      </c>
      <c r="G12" s="15">
        <f>IF(AND(ISNUMBER(F12),ISNUMBER(E13)),ROUND((E13-F12)*24,2),"")</f>
      </c>
      <c r="H12" s="23">
        <f>IF(AND(ISNUMBER(C12),C12&gt;10),"über 10 h","")</f>
      </c>
      <c r="I12" s="23">
        <f>IF(AND(ISNUMBER(C12),OR(AND(C12&gt;9,D12&lt;45),AND(C12&gt;6,D12&lt;30))),"zu kurz","")</f>
      </c>
      <c r="J12" s="23">
        <f>IF(AND(ISNUMBER(G12),G12&lt;Zeiten!$I$5),"zu kurz","")</f>
      </c>
    </row>
    <row r="13" spans="1:10" x14ac:dyDescent="0.25">
      <c r="A13" s="18">
        <f>IF(MONTH(Zeiten!$F$5+7)=MONTH(Zeiten!$F$5),Zeiten!$F$5+7,"")</f>
      </c>
      <c r="B13" s="19">
        <f>IF(A13="","",A13)</f>
      </c>
      <c r="C13" s="15">
        <f>IF(A13="","",IF(COUNTIF(Zeiten!$A$8:$A$87,A13)&gt;0,SUMIF(Zeiten!$A$8:$A$87,A13,Zeiten!$H$8:$H$87),""))</f>
      </c>
      <c r="D13" s="20">
        <f>IF(A13="","",IF(COUNTIF(Zeiten!$A$8:$A$87,A13)&gt;0,IF(C13=0,0,MAX(SUMIF(Zeiten!$A$8:$A$87,A13,Zeiten!$G$8:$G$87),ROUND((MAXIFS(Zeiten!$M$8:$M$87,Zeiten!$A$8:$A$87,A13)-MINIFS(Zeiten!$L$8:$L$87,Zeiten!$A$8:$A$87,A13))*1440-C13*60,0))),""))</f>
      </c>
      <c r="E13" s="21">
        <f>IF(A13="","",IF(COUNTIF(Zeiten!$A$8:$A$87,A13)&gt;0,MINIFS(Zeiten!$L$8:$L$87,Zeiten!$A$8:$A$87,A13),""))</f>
      </c>
      <c r="F13" s="22">
        <f>IF(A13="","",IF(COUNTIF(Zeiten!$A$8:$A$87,A13)&gt;0,MAXIFS(Zeiten!$M$8:$M$87,Zeiten!$A$8:$A$87,A13),""))</f>
      </c>
      <c r="G13" s="15">
        <f>IF(AND(ISNUMBER(F13),ISNUMBER(E14)),ROUND((E14-F13)*24,2),"")</f>
      </c>
      <c r="H13" s="23">
        <f>IF(AND(ISNUMBER(C13),C13&gt;10),"über 10 h","")</f>
      </c>
      <c r="I13" s="23">
        <f>IF(AND(ISNUMBER(C13),OR(AND(C13&gt;9,D13&lt;45),AND(C13&gt;6,D13&lt;30))),"zu kurz","")</f>
      </c>
      <c r="J13" s="23">
        <f>IF(AND(ISNUMBER(G13),G13&lt;Zeiten!$I$5),"zu kurz","")</f>
      </c>
    </row>
    <row r="14" spans="1:10" x14ac:dyDescent="0.25">
      <c r="A14" s="18">
        <f>IF(MONTH(Zeiten!$F$5+8)=MONTH(Zeiten!$F$5),Zeiten!$F$5+8,"")</f>
      </c>
      <c r="B14" s="19">
        <f>IF(A14="","",A14)</f>
      </c>
      <c r="C14" s="15">
        <f>IF(A14="","",IF(COUNTIF(Zeiten!$A$8:$A$87,A14)&gt;0,SUMIF(Zeiten!$A$8:$A$87,A14,Zeiten!$H$8:$H$87),""))</f>
      </c>
      <c r="D14" s="20">
        <f>IF(A14="","",IF(COUNTIF(Zeiten!$A$8:$A$87,A14)&gt;0,IF(C14=0,0,MAX(SUMIF(Zeiten!$A$8:$A$87,A14,Zeiten!$G$8:$G$87),ROUND((MAXIFS(Zeiten!$M$8:$M$87,Zeiten!$A$8:$A$87,A14)-MINIFS(Zeiten!$L$8:$L$87,Zeiten!$A$8:$A$87,A14))*1440-C14*60,0))),""))</f>
      </c>
      <c r="E14" s="21">
        <f>IF(A14="","",IF(COUNTIF(Zeiten!$A$8:$A$87,A14)&gt;0,MINIFS(Zeiten!$L$8:$L$87,Zeiten!$A$8:$A$87,A14),""))</f>
      </c>
      <c r="F14" s="22">
        <f>IF(A14="","",IF(COUNTIF(Zeiten!$A$8:$A$87,A14)&gt;0,MAXIFS(Zeiten!$M$8:$M$87,Zeiten!$A$8:$A$87,A14),""))</f>
      </c>
      <c r="G14" s="15">
        <f>IF(AND(ISNUMBER(F14),ISNUMBER(E15)),ROUND((E15-F14)*24,2),"")</f>
      </c>
      <c r="H14" s="23">
        <f>IF(AND(ISNUMBER(C14),C14&gt;10),"über 10 h","")</f>
      </c>
      <c r="I14" s="23">
        <f>IF(AND(ISNUMBER(C14),OR(AND(C14&gt;9,D14&lt;45),AND(C14&gt;6,D14&lt;30))),"zu kurz","")</f>
      </c>
      <c r="J14" s="23">
        <f>IF(AND(ISNUMBER(G14),G14&lt;Zeiten!$I$5),"zu kurz","")</f>
      </c>
    </row>
    <row r="15" spans="1:10" x14ac:dyDescent="0.25">
      <c r="A15" s="18">
        <f>IF(MONTH(Zeiten!$F$5+9)=MONTH(Zeiten!$F$5),Zeiten!$F$5+9,"")</f>
      </c>
      <c r="B15" s="19">
        <f>IF(A15="","",A15)</f>
      </c>
      <c r="C15" s="15">
        <f>IF(A15="","",IF(COUNTIF(Zeiten!$A$8:$A$87,A15)&gt;0,SUMIF(Zeiten!$A$8:$A$87,A15,Zeiten!$H$8:$H$87),""))</f>
      </c>
      <c r="D15" s="20">
        <f>IF(A15="","",IF(COUNTIF(Zeiten!$A$8:$A$87,A15)&gt;0,IF(C15=0,0,MAX(SUMIF(Zeiten!$A$8:$A$87,A15,Zeiten!$G$8:$G$87),ROUND((MAXIFS(Zeiten!$M$8:$M$87,Zeiten!$A$8:$A$87,A15)-MINIFS(Zeiten!$L$8:$L$87,Zeiten!$A$8:$A$87,A15))*1440-C15*60,0))),""))</f>
      </c>
      <c r="E15" s="21">
        <f>IF(A15="","",IF(COUNTIF(Zeiten!$A$8:$A$87,A15)&gt;0,MINIFS(Zeiten!$L$8:$L$87,Zeiten!$A$8:$A$87,A15),""))</f>
      </c>
      <c r="F15" s="22">
        <f>IF(A15="","",IF(COUNTIF(Zeiten!$A$8:$A$87,A15)&gt;0,MAXIFS(Zeiten!$M$8:$M$87,Zeiten!$A$8:$A$87,A15),""))</f>
      </c>
      <c r="G15" s="15">
        <f>IF(AND(ISNUMBER(F15),ISNUMBER(E16)),ROUND((E16-F15)*24,2),"")</f>
      </c>
      <c r="H15" s="23">
        <f>IF(AND(ISNUMBER(C15),C15&gt;10),"über 10 h","")</f>
      </c>
      <c r="I15" s="23">
        <f>IF(AND(ISNUMBER(C15),OR(AND(C15&gt;9,D15&lt;45),AND(C15&gt;6,D15&lt;30))),"zu kurz","")</f>
      </c>
      <c r="J15" s="23">
        <f>IF(AND(ISNUMBER(G15),G15&lt;Zeiten!$I$5),"zu kurz","")</f>
      </c>
    </row>
    <row r="16" spans="1:10" x14ac:dyDescent="0.25">
      <c r="A16" s="18">
        <f>IF(MONTH(Zeiten!$F$5+10)=MONTH(Zeiten!$F$5),Zeiten!$F$5+10,"")</f>
      </c>
      <c r="B16" s="19">
        <f>IF(A16="","",A16)</f>
      </c>
      <c r="C16" s="15">
        <f>IF(A16="","",IF(COUNTIF(Zeiten!$A$8:$A$87,A16)&gt;0,SUMIF(Zeiten!$A$8:$A$87,A16,Zeiten!$H$8:$H$87),""))</f>
      </c>
      <c r="D16" s="20">
        <f>IF(A16="","",IF(COUNTIF(Zeiten!$A$8:$A$87,A16)&gt;0,IF(C16=0,0,MAX(SUMIF(Zeiten!$A$8:$A$87,A16,Zeiten!$G$8:$G$87),ROUND((MAXIFS(Zeiten!$M$8:$M$87,Zeiten!$A$8:$A$87,A16)-MINIFS(Zeiten!$L$8:$L$87,Zeiten!$A$8:$A$87,A16))*1440-C16*60,0))),""))</f>
      </c>
      <c r="E16" s="21">
        <f>IF(A16="","",IF(COUNTIF(Zeiten!$A$8:$A$87,A16)&gt;0,MINIFS(Zeiten!$L$8:$L$87,Zeiten!$A$8:$A$87,A16),""))</f>
      </c>
      <c r="F16" s="22">
        <f>IF(A16="","",IF(COUNTIF(Zeiten!$A$8:$A$87,A16)&gt;0,MAXIFS(Zeiten!$M$8:$M$87,Zeiten!$A$8:$A$87,A16),""))</f>
      </c>
      <c r="G16" s="15">
        <f>IF(AND(ISNUMBER(F16),ISNUMBER(E17)),ROUND((E17-F16)*24,2),"")</f>
      </c>
      <c r="H16" s="23">
        <f>IF(AND(ISNUMBER(C16),C16&gt;10),"über 10 h","")</f>
      </c>
      <c r="I16" s="23">
        <f>IF(AND(ISNUMBER(C16),OR(AND(C16&gt;9,D16&lt;45),AND(C16&gt;6,D16&lt;30))),"zu kurz","")</f>
      </c>
      <c r="J16" s="23">
        <f>IF(AND(ISNUMBER(G16),G16&lt;Zeiten!$I$5),"zu kurz","")</f>
      </c>
    </row>
    <row r="17" spans="1:10" x14ac:dyDescent="0.25">
      <c r="A17" s="18">
        <f>IF(MONTH(Zeiten!$F$5+11)=MONTH(Zeiten!$F$5),Zeiten!$F$5+11,"")</f>
      </c>
      <c r="B17" s="19">
        <f>IF(A17="","",A17)</f>
      </c>
      <c r="C17" s="15">
        <f>IF(A17="","",IF(COUNTIF(Zeiten!$A$8:$A$87,A17)&gt;0,SUMIF(Zeiten!$A$8:$A$87,A17,Zeiten!$H$8:$H$87),""))</f>
      </c>
      <c r="D17" s="20">
        <f>IF(A17="","",IF(COUNTIF(Zeiten!$A$8:$A$87,A17)&gt;0,IF(C17=0,0,MAX(SUMIF(Zeiten!$A$8:$A$87,A17,Zeiten!$G$8:$G$87),ROUND((MAXIFS(Zeiten!$M$8:$M$87,Zeiten!$A$8:$A$87,A17)-MINIFS(Zeiten!$L$8:$L$87,Zeiten!$A$8:$A$87,A17))*1440-C17*60,0))),""))</f>
      </c>
      <c r="E17" s="21">
        <f>IF(A17="","",IF(COUNTIF(Zeiten!$A$8:$A$87,A17)&gt;0,MINIFS(Zeiten!$L$8:$L$87,Zeiten!$A$8:$A$87,A17),""))</f>
      </c>
      <c r="F17" s="22">
        <f>IF(A17="","",IF(COUNTIF(Zeiten!$A$8:$A$87,A17)&gt;0,MAXIFS(Zeiten!$M$8:$M$87,Zeiten!$A$8:$A$87,A17),""))</f>
      </c>
      <c r="G17" s="15">
        <f>IF(AND(ISNUMBER(F17),ISNUMBER(E18)),ROUND((E18-F17)*24,2),"")</f>
      </c>
      <c r="H17" s="23">
        <f>IF(AND(ISNUMBER(C17),C17&gt;10),"über 10 h","")</f>
      </c>
      <c r="I17" s="23">
        <f>IF(AND(ISNUMBER(C17),OR(AND(C17&gt;9,D17&lt;45),AND(C17&gt;6,D17&lt;30))),"zu kurz","")</f>
      </c>
      <c r="J17" s="23">
        <f>IF(AND(ISNUMBER(G17),G17&lt;Zeiten!$I$5),"zu kurz","")</f>
      </c>
    </row>
    <row r="18" spans="1:10" x14ac:dyDescent="0.25">
      <c r="A18" s="18">
        <f>IF(MONTH(Zeiten!$F$5+12)=MONTH(Zeiten!$F$5),Zeiten!$F$5+12,"")</f>
      </c>
      <c r="B18" s="19">
        <f>IF(A18="","",A18)</f>
      </c>
      <c r="C18" s="15">
        <f>IF(A18="","",IF(COUNTIF(Zeiten!$A$8:$A$87,A18)&gt;0,SUMIF(Zeiten!$A$8:$A$87,A18,Zeiten!$H$8:$H$87),""))</f>
      </c>
      <c r="D18" s="20">
        <f>IF(A18="","",IF(COUNTIF(Zeiten!$A$8:$A$87,A18)&gt;0,IF(C18=0,0,MAX(SUMIF(Zeiten!$A$8:$A$87,A18,Zeiten!$G$8:$G$87),ROUND((MAXIFS(Zeiten!$M$8:$M$87,Zeiten!$A$8:$A$87,A18)-MINIFS(Zeiten!$L$8:$L$87,Zeiten!$A$8:$A$87,A18))*1440-C18*60,0))),""))</f>
      </c>
      <c r="E18" s="21">
        <f>IF(A18="","",IF(COUNTIF(Zeiten!$A$8:$A$87,A18)&gt;0,MINIFS(Zeiten!$L$8:$L$87,Zeiten!$A$8:$A$87,A18),""))</f>
      </c>
      <c r="F18" s="22">
        <f>IF(A18="","",IF(COUNTIF(Zeiten!$A$8:$A$87,A18)&gt;0,MAXIFS(Zeiten!$M$8:$M$87,Zeiten!$A$8:$A$87,A18),""))</f>
      </c>
      <c r="G18" s="15">
        <f>IF(AND(ISNUMBER(F18),ISNUMBER(E19)),ROUND((E19-F18)*24,2),"")</f>
      </c>
      <c r="H18" s="23">
        <f>IF(AND(ISNUMBER(C18),C18&gt;10),"über 10 h","")</f>
      </c>
      <c r="I18" s="23">
        <f>IF(AND(ISNUMBER(C18),OR(AND(C18&gt;9,D18&lt;45),AND(C18&gt;6,D18&lt;30))),"zu kurz","")</f>
      </c>
      <c r="J18" s="23">
        <f>IF(AND(ISNUMBER(G18),G18&lt;Zeiten!$I$5),"zu kurz","")</f>
      </c>
    </row>
    <row r="19" spans="1:10" x14ac:dyDescent="0.25">
      <c r="A19" s="18">
        <f>IF(MONTH(Zeiten!$F$5+13)=MONTH(Zeiten!$F$5),Zeiten!$F$5+13,"")</f>
      </c>
      <c r="B19" s="19">
        <f>IF(A19="","",A19)</f>
      </c>
      <c r="C19" s="15">
        <f>IF(A19="","",IF(COUNTIF(Zeiten!$A$8:$A$87,A19)&gt;0,SUMIF(Zeiten!$A$8:$A$87,A19,Zeiten!$H$8:$H$87),""))</f>
      </c>
      <c r="D19" s="20">
        <f>IF(A19="","",IF(COUNTIF(Zeiten!$A$8:$A$87,A19)&gt;0,IF(C19=0,0,MAX(SUMIF(Zeiten!$A$8:$A$87,A19,Zeiten!$G$8:$G$87),ROUND((MAXIFS(Zeiten!$M$8:$M$87,Zeiten!$A$8:$A$87,A19)-MINIFS(Zeiten!$L$8:$L$87,Zeiten!$A$8:$A$87,A19))*1440-C19*60,0))),""))</f>
      </c>
      <c r="E19" s="21">
        <f>IF(A19="","",IF(COUNTIF(Zeiten!$A$8:$A$87,A19)&gt;0,MINIFS(Zeiten!$L$8:$L$87,Zeiten!$A$8:$A$87,A19),""))</f>
      </c>
      <c r="F19" s="22">
        <f>IF(A19="","",IF(COUNTIF(Zeiten!$A$8:$A$87,A19)&gt;0,MAXIFS(Zeiten!$M$8:$M$87,Zeiten!$A$8:$A$87,A19),""))</f>
      </c>
      <c r="G19" s="15">
        <f>IF(AND(ISNUMBER(F19),ISNUMBER(E20)),ROUND((E20-F19)*24,2),"")</f>
      </c>
      <c r="H19" s="23">
        <f>IF(AND(ISNUMBER(C19),C19&gt;10),"über 10 h","")</f>
      </c>
      <c r="I19" s="23">
        <f>IF(AND(ISNUMBER(C19),OR(AND(C19&gt;9,D19&lt;45),AND(C19&gt;6,D19&lt;30))),"zu kurz","")</f>
      </c>
      <c r="J19" s="23">
        <f>IF(AND(ISNUMBER(G19),G19&lt;Zeiten!$I$5),"zu kurz","")</f>
      </c>
    </row>
    <row r="20" spans="1:10" x14ac:dyDescent="0.25">
      <c r="A20" s="18">
        <f>IF(MONTH(Zeiten!$F$5+14)=MONTH(Zeiten!$F$5),Zeiten!$F$5+14,"")</f>
      </c>
      <c r="B20" s="19">
        <f>IF(A20="","",A20)</f>
      </c>
      <c r="C20" s="15">
        <f>IF(A20="","",IF(COUNTIF(Zeiten!$A$8:$A$87,A20)&gt;0,SUMIF(Zeiten!$A$8:$A$87,A20,Zeiten!$H$8:$H$87),""))</f>
      </c>
      <c r="D20" s="20">
        <f>IF(A20="","",IF(COUNTIF(Zeiten!$A$8:$A$87,A20)&gt;0,IF(C20=0,0,MAX(SUMIF(Zeiten!$A$8:$A$87,A20,Zeiten!$G$8:$G$87),ROUND((MAXIFS(Zeiten!$M$8:$M$87,Zeiten!$A$8:$A$87,A20)-MINIFS(Zeiten!$L$8:$L$87,Zeiten!$A$8:$A$87,A20))*1440-C20*60,0))),""))</f>
      </c>
      <c r="E20" s="21">
        <f>IF(A20="","",IF(COUNTIF(Zeiten!$A$8:$A$87,A20)&gt;0,MINIFS(Zeiten!$L$8:$L$87,Zeiten!$A$8:$A$87,A20),""))</f>
      </c>
      <c r="F20" s="22">
        <f>IF(A20="","",IF(COUNTIF(Zeiten!$A$8:$A$87,A20)&gt;0,MAXIFS(Zeiten!$M$8:$M$87,Zeiten!$A$8:$A$87,A20),""))</f>
      </c>
      <c r="G20" s="15">
        <f>IF(AND(ISNUMBER(F20),ISNUMBER(E21)),ROUND((E21-F20)*24,2),"")</f>
      </c>
      <c r="H20" s="23">
        <f>IF(AND(ISNUMBER(C20),C20&gt;10),"über 10 h","")</f>
      </c>
      <c r="I20" s="23">
        <f>IF(AND(ISNUMBER(C20),OR(AND(C20&gt;9,D20&lt;45),AND(C20&gt;6,D20&lt;30))),"zu kurz","")</f>
      </c>
      <c r="J20" s="23">
        <f>IF(AND(ISNUMBER(G20),G20&lt;Zeiten!$I$5),"zu kurz","")</f>
      </c>
    </row>
    <row r="21" spans="1:10" x14ac:dyDescent="0.25">
      <c r="A21" s="18">
        <f>IF(MONTH(Zeiten!$F$5+15)=MONTH(Zeiten!$F$5),Zeiten!$F$5+15,"")</f>
      </c>
      <c r="B21" s="19">
        <f>IF(A21="","",A21)</f>
      </c>
      <c r="C21" s="15">
        <f>IF(A21="","",IF(COUNTIF(Zeiten!$A$8:$A$87,A21)&gt;0,SUMIF(Zeiten!$A$8:$A$87,A21,Zeiten!$H$8:$H$87),""))</f>
      </c>
      <c r="D21" s="20">
        <f>IF(A21="","",IF(COUNTIF(Zeiten!$A$8:$A$87,A21)&gt;0,IF(C21=0,0,MAX(SUMIF(Zeiten!$A$8:$A$87,A21,Zeiten!$G$8:$G$87),ROUND((MAXIFS(Zeiten!$M$8:$M$87,Zeiten!$A$8:$A$87,A21)-MINIFS(Zeiten!$L$8:$L$87,Zeiten!$A$8:$A$87,A21))*1440-C21*60,0))),""))</f>
      </c>
      <c r="E21" s="21">
        <f>IF(A21="","",IF(COUNTIF(Zeiten!$A$8:$A$87,A21)&gt;0,MINIFS(Zeiten!$L$8:$L$87,Zeiten!$A$8:$A$87,A21),""))</f>
      </c>
      <c r="F21" s="22">
        <f>IF(A21="","",IF(COUNTIF(Zeiten!$A$8:$A$87,A21)&gt;0,MAXIFS(Zeiten!$M$8:$M$87,Zeiten!$A$8:$A$87,A21),""))</f>
      </c>
      <c r="G21" s="15">
        <f>IF(AND(ISNUMBER(F21),ISNUMBER(E22)),ROUND((E22-F21)*24,2),"")</f>
      </c>
      <c r="H21" s="23">
        <f>IF(AND(ISNUMBER(C21),C21&gt;10),"über 10 h","")</f>
      </c>
      <c r="I21" s="23">
        <f>IF(AND(ISNUMBER(C21),OR(AND(C21&gt;9,D21&lt;45),AND(C21&gt;6,D21&lt;30))),"zu kurz","")</f>
      </c>
      <c r="J21" s="23">
        <f>IF(AND(ISNUMBER(G21),G21&lt;Zeiten!$I$5),"zu kurz","")</f>
      </c>
    </row>
    <row r="22" spans="1:10" x14ac:dyDescent="0.25">
      <c r="A22" s="18">
        <f>IF(MONTH(Zeiten!$F$5+16)=MONTH(Zeiten!$F$5),Zeiten!$F$5+16,"")</f>
      </c>
      <c r="B22" s="19">
        <f>IF(A22="","",A22)</f>
      </c>
      <c r="C22" s="15">
        <f>IF(A22="","",IF(COUNTIF(Zeiten!$A$8:$A$87,A22)&gt;0,SUMIF(Zeiten!$A$8:$A$87,A22,Zeiten!$H$8:$H$87),""))</f>
      </c>
      <c r="D22" s="20">
        <f>IF(A22="","",IF(COUNTIF(Zeiten!$A$8:$A$87,A22)&gt;0,IF(C22=0,0,MAX(SUMIF(Zeiten!$A$8:$A$87,A22,Zeiten!$G$8:$G$87),ROUND((MAXIFS(Zeiten!$M$8:$M$87,Zeiten!$A$8:$A$87,A22)-MINIFS(Zeiten!$L$8:$L$87,Zeiten!$A$8:$A$87,A22))*1440-C22*60,0))),""))</f>
      </c>
      <c r="E22" s="21">
        <f>IF(A22="","",IF(COUNTIF(Zeiten!$A$8:$A$87,A22)&gt;0,MINIFS(Zeiten!$L$8:$L$87,Zeiten!$A$8:$A$87,A22),""))</f>
      </c>
      <c r="F22" s="22">
        <f>IF(A22="","",IF(COUNTIF(Zeiten!$A$8:$A$87,A22)&gt;0,MAXIFS(Zeiten!$M$8:$M$87,Zeiten!$A$8:$A$87,A22),""))</f>
      </c>
      <c r="G22" s="15">
        <f>IF(AND(ISNUMBER(F22),ISNUMBER(E23)),ROUND((E23-F22)*24,2),"")</f>
      </c>
      <c r="H22" s="23">
        <f>IF(AND(ISNUMBER(C22),C22&gt;10),"über 10 h","")</f>
      </c>
      <c r="I22" s="23">
        <f>IF(AND(ISNUMBER(C22),OR(AND(C22&gt;9,D22&lt;45),AND(C22&gt;6,D22&lt;30))),"zu kurz","")</f>
      </c>
      <c r="J22" s="23">
        <f>IF(AND(ISNUMBER(G22),G22&lt;Zeiten!$I$5),"zu kurz","")</f>
      </c>
    </row>
    <row r="23" spans="1:10" x14ac:dyDescent="0.25">
      <c r="A23" s="18">
        <f>IF(MONTH(Zeiten!$F$5+17)=MONTH(Zeiten!$F$5),Zeiten!$F$5+17,"")</f>
      </c>
      <c r="B23" s="19">
        <f>IF(A23="","",A23)</f>
      </c>
      <c r="C23" s="15">
        <f>IF(A23="","",IF(COUNTIF(Zeiten!$A$8:$A$87,A23)&gt;0,SUMIF(Zeiten!$A$8:$A$87,A23,Zeiten!$H$8:$H$87),""))</f>
      </c>
      <c r="D23" s="20">
        <f>IF(A23="","",IF(COUNTIF(Zeiten!$A$8:$A$87,A23)&gt;0,IF(C23=0,0,MAX(SUMIF(Zeiten!$A$8:$A$87,A23,Zeiten!$G$8:$G$87),ROUND((MAXIFS(Zeiten!$M$8:$M$87,Zeiten!$A$8:$A$87,A23)-MINIFS(Zeiten!$L$8:$L$87,Zeiten!$A$8:$A$87,A23))*1440-C23*60,0))),""))</f>
      </c>
      <c r="E23" s="21">
        <f>IF(A23="","",IF(COUNTIF(Zeiten!$A$8:$A$87,A23)&gt;0,MINIFS(Zeiten!$L$8:$L$87,Zeiten!$A$8:$A$87,A23),""))</f>
      </c>
      <c r="F23" s="22">
        <f>IF(A23="","",IF(COUNTIF(Zeiten!$A$8:$A$87,A23)&gt;0,MAXIFS(Zeiten!$M$8:$M$87,Zeiten!$A$8:$A$87,A23),""))</f>
      </c>
      <c r="G23" s="15">
        <f>IF(AND(ISNUMBER(F23),ISNUMBER(E24)),ROUND((E24-F23)*24,2),"")</f>
      </c>
      <c r="H23" s="23">
        <f>IF(AND(ISNUMBER(C23),C23&gt;10),"über 10 h","")</f>
      </c>
      <c r="I23" s="23">
        <f>IF(AND(ISNUMBER(C23),OR(AND(C23&gt;9,D23&lt;45),AND(C23&gt;6,D23&lt;30))),"zu kurz","")</f>
      </c>
      <c r="J23" s="23">
        <f>IF(AND(ISNUMBER(G23),G23&lt;Zeiten!$I$5),"zu kurz","")</f>
      </c>
    </row>
    <row r="24" spans="1:10" x14ac:dyDescent="0.25">
      <c r="A24" s="18">
        <f>IF(MONTH(Zeiten!$F$5+18)=MONTH(Zeiten!$F$5),Zeiten!$F$5+18,"")</f>
      </c>
      <c r="B24" s="19">
        <f>IF(A24="","",A24)</f>
      </c>
      <c r="C24" s="15">
        <f>IF(A24="","",IF(COUNTIF(Zeiten!$A$8:$A$87,A24)&gt;0,SUMIF(Zeiten!$A$8:$A$87,A24,Zeiten!$H$8:$H$87),""))</f>
      </c>
      <c r="D24" s="20">
        <f>IF(A24="","",IF(COUNTIF(Zeiten!$A$8:$A$87,A24)&gt;0,IF(C24=0,0,MAX(SUMIF(Zeiten!$A$8:$A$87,A24,Zeiten!$G$8:$G$87),ROUND((MAXIFS(Zeiten!$M$8:$M$87,Zeiten!$A$8:$A$87,A24)-MINIFS(Zeiten!$L$8:$L$87,Zeiten!$A$8:$A$87,A24))*1440-C24*60,0))),""))</f>
      </c>
      <c r="E24" s="21">
        <f>IF(A24="","",IF(COUNTIF(Zeiten!$A$8:$A$87,A24)&gt;0,MINIFS(Zeiten!$L$8:$L$87,Zeiten!$A$8:$A$87,A24),""))</f>
      </c>
      <c r="F24" s="22">
        <f>IF(A24="","",IF(COUNTIF(Zeiten!$A$8:$A$87,A24)&gt;0,MAXIFS(Zeiten!$M$8:$M$87,Zeiten!$A$8:$A$87,A24),""))</f>
      </c>
      <c r="G24" s="15">
        <f>IF(AND(ISNUMBER(F24),ISNUMBER(E25)),ROUND((E25-F24)*24,2),"")</f>
      </c>
      <c r="H24" s="23">
        <f>IF(AND(ISNUMBER(C24),C24&gt;10),"über 10 h","")</f>
      </c>
      <c r="I24" s="23">
        <f>IF(AND(ISNUMBER(C24),OR(AND(C24&gt;9,D24&lt;45),AND(C24&gt;6,D24&lt;30))),"zu kurz","")</f>
      </c>
      <c r="J24" s="23">
        <f>IF(AND(ISNUMBER(G24),G24&lt;Zeiten!$I$5),"zu kurz","")</f>
      </c>
    </row>
    <row r="25" spans="1:10" x14ac:dyDescent="0.25">
      <c r="A25" s="18">
        <f>IF(MONTH(Zeiten!$F$5+19)=MONTH(Zeiten!$F$5),Zeiten!$F$5+19,"")</f>
      </c>
      <c r="B25" s="19">
        <f>IF(A25="","",A25)</f>
      </c>
      <c r="C25" s="15">
        <f>IF(A25="","",IF(COUNTIF(Zeiten!$A$8:$A$87,A25)&gt;0,SUMIF(Zeiten!$A$8:$A$87,A25,Zeiten!$H$8:$H$87),""))</f>
      </c>
      <c r="D25" s="20">
        <f>IF(A25="","",IF(COUNTIF(Zeiten!$A$8:$A$87,A25)&gt;0,IF(C25=0,0,MAX(SUMIF(Zeiten!$A$8:$A$87,A25,Zeiten!$G$8:$G$87),ROUND((MAXIFS(Zeiten!$M$8:$M$87,Zeiten!$A$8:$A$87,A25)-MINIFS(Zeiten!$L$8:$L$87,Zeiten!$A$8:$A$87,A25))*1440-C25*60,0))),""))</f>
      </c>
      <c r="E25" s="21">
        <f>IF(A25="","",IF(COUNTIF(Zeiten!$A$8:$A$87,A25)&gt;0,MINIFS(Zeiten!$L$8:$L$87,Zeiten!$A$8:$A$87,A25),""))</f>
      </c>
      <c r="F25" s="22">
        <f>IF(A25="","",IF(COUNTIF(Zeiten!$A$8:$A$87,A25)&gt;0,MAXIFS(Zeiten!$M$8:$M$87,Zeiten!$A$8:$A$87,A25),""))</f>
      </c>
      <c r="G25" s="15">
        <f>IF(AND(ISNUMBER(F25),ISNUMBER(E26)),ROUND((E26-F25)*24,2),"")</f>
      </c>
      <c r="H25" s="23">
        <f>IF(AND(ISNUMBER(C25),C25&gt;10),"über 10 h","")</f>
      </c>
      <c r="I25" s="23">
        <f>IF(AND(ISNUMBER(C25),OR(AND(C25&gt;9,D25&lt;45),AND(C25&gt;6,D25&lt;30))),"zu kurz","")</f>
      </c>
      <c r="J25" s="23">
        <f>IF(AND(ISNUMBER(G25),G25&lt;Zeiten!$I$5),"zu kurz","")</f>
      </c>
    </row>
    <row r="26" spans="1:10" x14ac:dyDescent="0.25">
      <c r="A26" s="18">
        <f>IF(MONTH(Zeiten!$F$5+20)=MONTH(Zeiten!$F$5),Zeiten!$F$5+20,"")</f>
      </c>
      <c r="B26" s="19">
        <f>IF(A26="","",A26)</f>
      </c>
      <c r="C26" s="15">
        <f>IF(A26="","",IF(COUNTIF(Zeiten!$A$8:$A$87,A26)&gt;0,SUMIF(Zeiten!$A$8:$A$87,A26,Zeiten!$H$8:$H$87),""))</f>
      </c>
      <c r="D26" s="20">
        <f>IF(A26="","",IF(COUNTIF(Zeiten!$A$8:$A$87,A26)&gt;0,IF(C26=0,0,MAX(SUMIF(Zeiten!$A$8:$A$87,A26,Zeiten!$G$8:$G$87),ROUND((MAXIFS(Zeiten!$M$8:$M$87,Zeiten!$A$8:$A$87,A26)-MINIFS(Zeiten!$L$8:$L$87,Zeiten!$A$8:$A$87,A26))*1440-C26*60,0))),""))</f>
      </c>
      <c r="E26" s="21">
        <f>IF(A26="","",IF(COUNTIF(Zeiten!$A$8:$A$87,A26)&gt;0,MINIFS(Zeiten!$L$8:$L$87,Zeiten!$A$8:$A$87,A26),""))</f>
      </c>
      <c r="F26" s="22">
        <f>IF(A26="","",IF(COUNTIF(Zeiten!$A$8:$A$87,A26)&gt;0,MAXIFS(Zeiten!$M$8:$M$87,Zeiten!$A$8:$A$87,A26),""))</f>
      </c>
      <c r="G26" s="15">
        <f>IF(AND(ISNUMBER(F26),ISNUMBER(E27)),ROUND((E27-F26)*24,2),"")</f>
      </c>
      <c r="H26" s="23">
        <f>IF(AND(ISNUMBER(C26),C26&gt;10),"über 10 h","")</f>
      </c>
      <c r="I26" s="23">
        <f>IF(AND(ISNUMBER(C26),OR(AND(C26&gt;9,D26&lt;45),AND(C26&gt;6,D26&lt;30))),"zu kurz","")</f>
      </c>
      <c r="J26" s="23">
        <f>IF(AND(ISNUMBER(G26),G26&lt;Zeiten!$I$5),"zu kurz","")</f>
      </c>
    </row>
    <row r="27" spans="1:10" x14ac:dyDescent="0.25">
      <c r="A27" s="18">
        <f>IF(MONTH(Zeiten!$F$5+21)=MONTH(Zeiten!$F$5),Zeiten!$F$5+21,"")</f>
      </c>
      <c r="B27" s="19">
        <f>IF(A27="","",A27)</f>
      </c>
      <c r="C27" s="15">
        <f>IF(A27="","",IF(COUNTIF(Zeiten!$A$8:$A$87,A27)&gt;0,SUMIF(Zeiten!$A$8:$A$87,A27,Zeiten!$H$8:$H$87),""))</f>
      </c>
      <c r="D27" s="20">
        <f>IF(A27="","",IF(COUNTIF(Zeiten!$A$8:$A$87,A27)&gt;0,IF(C27=0,0,MAX(SUMIF(Zeiten!$A$8:$A$87,A27,Zeiten!$G$8:$G$87),ROUND((MAXIFS(Zeiten!$M$8:$M$87,Zeiten!$A$8:$A$87,A27)-MINIFS(Zeiten!$L$8:$L$87,Zeiten!$A$8:$A$87,A27))*1440-C27*60,0))),""))</f>
      </c>
      <c r="E27" s="21">
        <f>IF(A27="","",IF(COUNTIF(Zeiten!$A$8:$A$87,A27)&gt;0,MINIFS(Zeiten!$L$8:$L$87,Zeiten!$A$8:$A$87,A27),""))</f>
      </c>
      <c r="F27" s="22">
        <f>IF(A27="","",IF(COUNTIF(Zeiten!$A$8:$A$87,A27)&gt;0,MAXIFS(Zeiten!$M$8:$M$87,Zeiten!$A$8:$A$87,A27),""))</f>
      </c>
      <c r="G27" s="15">
        <f>IF(AND(ISNUMBER(F27),ISNUMBER(E28)),ROUND((E28-F27)*24,2),"")</f>
      </c>
      <c r="H27" s="23">
        <f>IF(AND(ISNUMBER(C27),C27&gt;10),"über 10 h","")</f>
      </c>
      <c r="I27" s="23">
        <f>IF(AND(ISNUMBER(C27),OR(AND(C27&gt;9,D27&lt;45),AND(C27&gt;6,D27&lt;30))),"zu kurz","")</f>
      </c>
      <c r="J27" s="23">
        <f>IF(AND(ISNUMBER(G27),G27&lt;Zeiten!$I$5),"zu kurz","")</f>
      </c>
    </row>
    <row r="28" spans="1:10" x14ac:dyDescent="0.25">
      <c r="A28" s="18">
        <f>IF(MONTH(Zeiten!$F$5+22)=MONTH(Zeiten!$F$5),Zeiten!$F$5+22,"")</f>
      </c>
      <c r="B28" s="19">
        <f>IF(A28="","",A28)</f>
      </c>
      <c r="C28" s="15">
        <f>IF(A28="","",IF(COUNTIF(Zeiten!$A$8:$A$87,A28)&gt;0,SUMIF(Zeiten!$A$8:$A$87,A28,Zeiten!$H$8:$H$87),""))</f>
      </c>
      <c r="D28" s="20">
        <f>IF(A28="","",IF(COUNTIF(Zeiten!$A$8:$A$87,A28)&gt;0,IF(C28=0,0,MAX(SUMIF(Zeiten!$A$8:$A$87,A28,Zeiten!$G$8:$G$87),ROUND((MAXIFS(Zeiten!$M$8:$M$87,Zeiten!$A$8:$A$87,A28)-MINIFS(Zeiten!$L$8:$L$87,Zeiten!$A$8:$A$87,A28))*1440-C28*60,0))),""))</f>
      </c>
      <c r="E28" s="21">
        <f>IF(A28="","",IF(COUNTIF(Zeiten!$A$8:$A$87,A28)&gt;0,MINIFS(Zeiten!$L$8:$L$87,Zeiten!$A$8:$A$87,A28),""))</f>
      </c>
      <c r="F28" s="22">
        <f>IF(A28="","",IF(COUNTIF(Zeiten!$A$8:$A$87,A28)&gt;0,MAXIFS(Zeiten!$M$8:$M$87,Zeiten!$A$8:$A$87,A28),""))</f>
      </c>
      <c r="G28" s="15">
        <f>IF(AND(ISNUMBER(F28),ISNUMBER(E29)),ROUND((E29-F28)*24,2),"")</f>
      </c>
      <c r="H28" s="23">
        <f>IF(AND(ISNUMBER(C28),C28&gt;10),"über 10 h","")</f>
      </c>
      <c r="I28" s="23">
        <f>IF(AND(ISNUMBER(C28),OR(AND(C28&gt;9,D28&lt;45),AND(C28&gt;6,D28&lt;30))),"zu kurz","")</f>
      </c>
      <c r="J28" s="23">
        <f>IF(AND(ISNUMBER(G28),G28&lt;Zeiten!$I$5),"zu kurz","")</f>
      </c>
    </row>
    <row r="29" spans="1:10" x14ac:dyDescent="0.25">
      <c r="A29" s="18">
        <f>IF(MONTH(Zeiten!$F$5+23)=MONTH(Zeiten!$F$5),Zeiten!$F$5+23,"")</f>
      </c>
      <c r="B29" s="19">
        <f>IF(A29="","",A29)</f>
      </c>
      <c r="C29" s="15">
        <f>IF(A29="","",IF(COUNTIF(Zeiten!$A$8:$A$87,A29)&gt;0,SUMIF(Zeiten!$A$8:$A$87,A29,Zeiten!$H$8:$H$87),""))</f>
      </c>
      <c r="D29" s="20">
        <f>IF(A29="","",IF(COUNTIF(Zeiten!$A$8:$A$87,A29)&gt;0,IF(C29=0,0,MAX(SUMIF(Zeiten!$A$8:$A$87,A29,Zeiten!$G$8:$G$87),ROUND((MAXIFS(Zeiten!$M$8:$M$87,Zeiten!$A$8:$A$87,A29)-MINIFS(Zeiten!$L$8:$L$87,Zeiten!$A$8:$A$87,A29))*1440-C29*60,0))),""))</f>
      </c>
      <c r="E29" s="21">
        <f>IF(A29="","",IF(COUNTIF(Zeiten!$A$8:$A$87,A29)&gt;0,MINIFS(Zeiten!$L$8:$L$87,Zeiten!$A$8:$A$87,A29),""))</f>
      </c>
      <c r="F29" s="22">
        <f>IF(A29="","",IF(COUNTIF(Zeiten!$A$8:$A$87,A29)&gt;0,MAXIFS(Zeiten!$M$8:$M$87,Zeiten!$A$8:$A$87,A29),""))</f>
      </c>
      <c r="G29" s="15">
        <f>IF(AND(ISNUMBER(F29),ISNUMBER(E30)),ROUND((E30-F29)*24,2),"")</f>
      </c>
      <c r="H29" s="23">
        <f>IF(AND(ISNUMBER(C29),C29&gt;10),"über 10 h","")</f>
      </c>
      <c r="I29" s="23">
        <f>IF(AND(ISNUMBER(C29),OR(AND(C29&gt;9,D29&lt;45),AND(C29&gt;6,D29&lt;30))),"zu kurz","")</f>
      </c>
      <c r="J29" s="23">
        <f>IF(AND(ISNUMBER(G29),G29&lt;Zeiten!$I$5),"zu kurz","")</f>
      </c>
    </row>
    <row r="30" spans="1:10" x14ac:dyDescent="0.25">
      <c r="A30" s="18">
        <f>IF(MONTH(Zeiten!$F$5+24)=MONTH(Zeiten!$F$5),Zeiten!$F$5+24,"")</f>
      </c>
      <c r="B30" s="19">
        <f>IF(A30="","",A30)</f>
      </c>
      <c r="C30" s="15">
        <f>IF(A30="","",IF(COUNTIF(Zeiten!$A$8:$A$87,A30)&gt;0,SUMIF(Zeiten!$A$8:$A$87,A30,Zeiten!$H$8:$H$87),""))</f>
      </c>
      <c r="D30" s="20">
        <f>IF(A30="","",IF(COUNTIF(Zeiten!$A$8:$A$87,A30)&gt;0,IF(C30=0,0,MAX(SUMIF(Zeiten!$A$8:$A$87,A30,Zeiten!$G$8:$G$87),ROUND((MAXIFS(Zeiten!$M$8:$M$87,Zeiten!$A$8:$A$87,A30)-MINIFS(Zeiten!$L$8:$L$87,Zeiten!$A$8:$A$87,A30))*1440-C30*60,0))),""))</f>
      </c>
      <c r="E30" s="21">
        <f>IF(A30="","",IF(COUNTIF(Zeiten!$A$8:$A$87,A30)&gt;0,MINIFS(Zeiten!$L$8:$L$87,Zeiten!$A$8:$A$87,A30),""))</f>
      </c>
      <c r="F30" s="22">
        <f>IF(A30="","",IF(COUNTIF(Zeiten!$A$8:$A$87,A30)&gt;0,MAXIFS(Zeiten!$M$8:$M$87,Zeiten!$A$8:$A$87,A30),""))</f>
      </c>
      <c r="G30" s="15">
        <f>IF(AND(ISNUMBER(F30),ISNUMBER(E31)),ROUND((E31-F30)*24,2),"")</f>
      </c>
      <c r="H30" s="23">
        <f>IF(AND(ISNUMBER(C30),C30&gt;10),"über 10 h","")</f>
      </c>
      <c r="I30" s="23">
        <f>IF(AND(ISNUMBER(C30),OR(AND(C30&gt;9,D30&lt;45),AND(C30&gt;6,D30&lt;30))),"zu kurz","")</f>
      </c>
      <c r="J30" s="23">
        <f>IF(AND(ISNUMBER(G30),G30&lt;Zeiten!$I$5),"zu kurz","")</f>
      </c>
    </row>
    <row r="31" spans="1:10" x14ac:dyDescent="0.25">
      <c r="A31" s="18">
        <f>IF(MONTH(Zeiten!$F$5+25)=MONTH(Zeiten!$F$5),Zeiten!$F$5+25,"")</f>
      </c>
      <c r="B31" s="19">
        <f>IF(A31="","",A31)</f>
      </c>
      <c r="C31" s="15">
        <f>IF(A31="","",IF(COUNTIF(Zeiten!$A$8:$A$87,A31)&gt;0,SUMIF(Zeiten!$A$8:$A$87,A31,Zeiten!$H$8:$H$87),""))</f>
      </c>
      <c r="D31" s="20">
        <f>IF(A31="","",IF(COUNTIF(Zeiten!$A$8:$A$87,A31)&gt;0,IF(C31=0,0,MAX(SUMIF(Zeiten!$A$8:$A$87,A31,Zeiten!$G$8:$G$87),ROUND((MAXIFS(Zeiten!$M$8:$M$87,Zeiten!$A$8:$A$87,A31)-MINIFS(Zeiten!$L$8:$L$87,Zeiten!$A$8:$A$87,A31))*1440-C31*60,0))),""))</f>
      </c>
      <c r="E31" s="21">
        <f>IF(A31="","",IF(COUNTIF(Zeiten!$A$8:$A$87,A31)&gt;0,MINIFS(Zeiten!$L$8:$L$87,Zeiten!$A$8:$A$87,A31),""))</f>
      </c>
      <c r="F31" s="22">
        <f>IF(A31="","",IF(COUNTIF(Zeiten!$A$8:$A$87,A31)&gt;0,MAXIFS(Zeiten!$M$8:$M$87,Zeiten!$A$8:$A$87,A31),""))</f>
      </c>
      <c r="G31" s="15">
        <f>IF(AND(ISNUMBER(F31),ISNUMBER(E32)),ROUND((E32-F31)*24,2),"")</f>
      </c>
      <c r="H31" s="23">
        <f>IF(AND(ISNUMBER(C31),C31&gt;10),"über 10 h","")</f>
      </c>
      <c r="I31" s="23">
        <f>IF(AND(ISNUMBER(C31),OR(AND(C31&gt;9,D31&lt;45),AND(C31&gt;6,D31&lt;30))),"zu kurz","")</f>
      </c>
      <c r="J31" s="23">
        <f>IF(AND(ISNUMBER(G31),G31&lt;Zeiten!$I$5),"zu kurz","")</f>
      </c>
    </row>
    <row r="32" spans="1:10" x14ac:dyDescent="0.25">
      <c r="A32" s="18">
        <f>IF(MONTH(Zeiten!$F$5+26)=MONTH(Zeiten!$F$5),Zeiten!$F$5+26,"")</f>
      </c>
      <c r="B32" s="19">
        <f>IF(A32="","",A32)</f>
      </c>
      <c r="C32" s="15">
        <f>IF(A32="","",IF(COUNTIF(Zeiten!$A$8:$A$87,A32)&gt;0,SUMIF(Zeiten!$A$8:$A$87,A32,Zeiten!$H$8:$H$87),""))</f>
      </c>
      <c r="D32" s="20">
        <f>IF(A32="","",IF(COUNTIF(Zeiten!$A$8:$A$87,A32)&gt;0,IF(C32=0,0,MAX(SUMIF(Zeiten!$A$8:$A$87,A32,Zeiten!$G$8:$G$87),ROUND((MAXIFS(Zeiten!$M$8:$M$87,Zeiten!$A$8:$A$87,A32)-MINIFS(Zeiten!$L$8:$L$87,Zeiten!$A$8:$A$87,A32))*1440-C32*60,0))),""))</f>
      </c>
      <c r="E32" s="21">
        <f>IF(A32="","",IF(COUNTIF(Zeiten!$A$8:$A$87,A32)&gt;0,MINIFS(Zeiten!$L$8:$L$87,Zeiten!$A$8:$A$87,A32),""))</f>
      </c>
      <c r="F32" s="22">
        <f>IF(A32="","",IF(COUNTIF(Zeiten!$A$8:$A$87,A32)&gt;0,MAXIFS(Zeiten!$M$8:$M$87,Zeiten!$A$8:$A$87,A32),""))</f>
      </c>
      <c r="G32" s="15">
        <f>IF(AND(ISNUMBER(F32),ISNUMBER(E33)),ROUND((E33-F32)*24,2),"")</f>
      </c>
      <c r="H32" s="23">
        <f>IF(AND(ISNUMBER(C32),C32&gt;10),"über 10 h","")</f>
      </c>
      <c r="I32" s="23">
        <f>IF(AND(ISNUMBER(C32),OR(AND(C32&gt;9,D32&lt;45),AND(C32&gt;6,D32&lt;30))),"zu kurz","")</f>
      </c>
      <c r="J32" s="23">
        <f>IF(AND(ISNUMBER(G32),G32&lt;Zeiten!$I$5),"zu kurz","")</f>
      </c>
    </row>
    <row r="33" spans="1:10" x14ac:dyDescent="0.25">
      <c r="A33" s="18">
        <f>IF(MONTH(Zeiten!$F$5+27)=MONTH(Zeiten!$F$5),Zeiten!$F$5+27,"")</f>
      </c>
      <c r="B33" s="19">
        <f>IF(A33="","",A33)</f>
      </c>
      <c r="C33" s="15">
        <f>IF(A33="","",IF(COUNTIF(Zeiten!$A$8:$A$87,A33)&gt;0,SUMIF(Zeiten!$A$8:$A$87,A33,Zeiten!$H$8:$H$87),""))</f>
      </c>
      <c r="D33" s="20">
        <f>IF(A33="","",IF(COUNTIF(Zeiten!$A$8:$A$87,A33)&gt;0,IF(C33=0,0,MAX(SUMIF(Zeiten!$A$8:$A$87,A33,Zeiten!$G$8:$G$87),ROUND((MAXIFS(Zeiten!$M$8:$M$87,Zeiten!$A$8:$A$87,A33)-MINIFS(Zeiten!$L$8:$L$87,Zeiten!$A$8:$A$87,A33))*1440-C33*60,0))),""))</f>
      </c>
      <c r="E33" s="21">
        <f>IF(A33="","",IF(COUNTIF(Zeiten!$A$8:$A$87,A33)&gt;0,MINIFS(Zeiten!$L$8:$L$87,Zeiten!$A$8:$A$87,A33),""))</f>
      </c>
      <c r="F33" s="22">
        <f>IF(A33="","",IF(COUNTIF(Zeiten!$A$8:$A$87,A33)&gt;0,MAXIFS(Zeiten!$M$8:$M$87,Zeiten!$A$8:$A$87,A33),""))</f>
      </c>
      <c r="G33" s="15">
        <f>IF(AND(ISNUMBER(F33),ISNUMBER(E34)),ROUND((E34-F33)*24,2),"")</f>
      </c>
      <c r="H33" s="23">
        <f>IF(AND(ISNUMBER(C33),C33&gt;10),"über 10 h","")</f>
      </c>
      <c r="I33" s="23">
        <f>IF(AND(ISNUMBER(C33),OR(AND(C33&gt;9,D33&lt;45),AND(C33&gt;6,D33&lt;30))),"zu kurz","")</f>
      </c>
      <c r="J33" s="23">
        <f>IF(AND(ISNUMBER(G33),G33&lt;Zeiten!$I$5),"zu kurz","")</f>
      </c>
    </row>
    <row r="34" spans="1:10" x14ac:dyDescent="0.25">
      <c r="A34" s="18">
        <f>IF(MONTH(Zeiten!$F$5+28)=MONTH(Zeiten!$F$5),Zeiten!$F$5+28,"")</f>
      </c>
      <c r="B34" s="19">
        <f>IF(A34="","",A34)</f>
      </c>
      <c r="C34" s="15">
        <f>IF(A34="","",IF(COUNTIF(Zeiten!$A$8:$A$87,A34)&gt;0,SUMIF(Zeiten!$A$8:$A$87,A34,Zeiten!$H$8:$H$87),""))</f>
      </c>
      <c r="D34" s="20">
        <f>IF(A34="","",IF(COUNTIF(Zeiten!$A$8:$A$87,A34)&gt;0,IF(C34=0,0,MAX(SUMIF(Zeiten!$A$8:$A$87,A34,Zeiten!$G$8:$G$87),ROUND((MAXIFS(Zeiten!$M$8:$M$87,Zeiten!$A$8:$A$87,A34)-MINIFS(Zeiten!$L$8:$L$87,Zeiten!$A$8:$A$87,A34))*1440-C34*60,0))),""))</f>
      </c>
      <c r="E34" s="21">
        <f>IF(A34="","",IF(COUNTIF(Zeiten!$A$8:$A$87,A34)&gt;0,MINIFS(Zeiten!$L$8:$L$87,Zeiten!$A$8:$A$87,A34),""))</f>
      </c>
      <c r="F34" s="22">
        <f>IF(A34="","",IF(COUNTIF(Zeiten!$A$8:$A$87,A34)&gt;0,MAXIFS(Zeiten!$M$8:$M$87,Zeiten!$A$8:$A$87,A34),""))</f>
      </c>
      <c r="G34" s="15">
        <f>IF(AND(ISNUMBER(F34),ISNUMBER(E35)),ROUND((E35-F34)*24,2),"")</f>
      </c>
      <c r="H34" s="23">
        <f>IF(AND(ISNUMBER(C34),C34&gt;10),"über 10 h","")</f>
      </c>
      <c r="I34" s="23">
        <f>IF(AND(ISNUMBER(C34),OR(AND(C34&gt;9,D34&lt;45),AND(C34&gt;6,D34&lt;30))),"zu kurz","")</f>
      </c>
      <c r="J34" s="23">
        <f>IF(AND(ISNUMBER(G34),G34&lt;Zeiten!$I$5),"zu kurz","")</f>
      </c>
    </row>
    <row r="35" spans="1:10" x14ac:dyDescent="0.25">
      <c r="A35" s="18">
        <f>IF(MONTH(Zeiten!$F$5+29)=MONTH(Zeiten!$F$5),Zeiten!$F$5+29,"")</f>
      </c>
      <c r="B35" s="19">
        <f>IF(A35="","",A35)</f>
      </c>
      <c r="C35" s="15">
        <f>IF(A35="","",IF(COUNTIF(Zeiten!$A$8:$A$87,A35)&gt;0,SUMIF(Zeiten!$A$8:$A$87,A35,Zeiten!$H$8:$H$87),""))</f>
      </c>
      <c r="D35" s="20">
        <f>IF(A35="","",IF(COUNTIF(Zeiten!$A$8:$A$87,A35)&gt;0,IF(C35=0,0,MAX(SUMIF(Zeiten!$A$8:$A$87,A35,Zeiten!$G$8:$G$87),ROUND((MAXIFS(Zeiten!$M$8:$M$87,Zeiten!$A$8:$A$87,A35)-MINIFS(Zeiten!$L$8:$L$87,Zeiten!$A$8:$A$87,A35))*1440-C35*60,0))),""))</f>
      </c>
      <c r="E35" s="21">
        <f>IF(A35="","",IF(COUNTIF(Zeiten!$A$8:$A$87,A35)&gt;0,MINIFS(Zeiten!$L$8:$L$87,Zeiten!$A$8:$A$87,A35),""))</f>
      </c>
      <c r="F35" s="22">
        <f>IF(A35="","",IF(COUNTIF(Zeiten!$A$8:$A$87,A35)&gt;0,MAXIFS(Zeiten!$M$8:$M$87,Zeiten!$A$8:$A$87,A35),""))</f>
      </c>
      <c r="G35" s="15">
        <f>IF(AND(ISNUMBER(F35),ISNUMBER(E36)),ROUND((E36-F35)*24,2),"")</f>
      </c>
      <c r="H35" s="23">
        <f>IF(AND(ISNUMBER(C35),C35&gt;10),"über 10 h","")</f>
      </c>
      <c r="I35" s="23">
        <f>IF(AND(ISNUMBER(C35),OR(AND(C35&gt;9,D35&lt;45),AND(C35&gt;6,D35&lt;30))),"zu kurz","")</f>
      </c>
      <c r="J35" s="23">
        <f>IF(AND(ISNUMBER(G35),G35&lt;Zeiten!$I$5),"zu kurz","")</f>
      </c>
    </row>
    <row r="36" spans="1:10" x14ac:dyDescent="0.25">
      <c r="A36" s="18">
        <f>IF(MONTH(Zeiten!$F$5+30)=MONTH(Zeiten!$F$5),Zeiten!$F$5+30,"")</f>
      </c>
      <c r="B36" s="19">
        <f>IF(A36="","",A36)</f>
      </c>
      <c r="C36" s="15">
        <f>IF(A36="","",IF(COUNTIF(Zeiten!$A$8:$A$87,A36)&gt;0,SUMIF(Zeiten!$A$8:$A$87,A36,Zeiten!$H$8:$H$87),""))</f>
      </c>
      <c r="D36" s="20">
        <f>IF(A36="","",IF(COUNTIF(Zeiten!$A$8:$A$87,A36)&gt;0,IF(C36=0,0,MAX(SUMIF(Zeiten!$A$8:$A$87,A36,Zeiten!$G$8:$G$87),ROUND((MAXIFS(Zeiten!$M$8:$M$87,Zeiten!$A$8:$A$87,A36)-MINIFS(Zeiten!$L$8:$L$87,Zeiten!$A$8:$A$87,A36))*1440-C36*60,0))),""))</f>
      </c>
      <c r="E36" s="21">
        <f>IF(A36="","",IF(COUNTIF(Zeiten!$A$8:$A$87,A36)&gt;0,MINIFS(Zeiten!$L$8:$L$87,Zeiten!$A$8:$A$87,A36),""))</f>
      </c>
      <c r="F36" s="22">
        <f>IF(A36="","",IF(COUNTIF(Zeiten!$A$8:$A$87,A36)&gt;0,MAXIFS(Zeiten!$M$8:$M$87,Zeiten!$A$8:$A$87,A36),""))</f>
      </c>
      <c r="G36" s="15">
        <f>""</f>
      </c>
      <c r="H36" s="23">
        <f>IF(AND(ISNUMBER(C36),C36&gt;10),"über 10 h","")</f>
      </c>
      <c r="I36" s="23">
        <f>IF(AND(ISNUMBER(C36),OR(AND(C36&gt;9,D36&lt;45),AND(C36&gt;6,D36&lt;30))),"zu kurz","")</f>
      </c>
      <c r="J36" s="23">
        <f>IF(AND(ISNUMBER(G36),G36&lt;Zeiten!$I$5),"zu kurz","")</f>
      </c>
    </row>
    <row r="37" spans="2:3" x14ac:dyDescent="0.25">
      <c r="B37" s="16" t="s">
        <v>45</v>
      </c>
      <c r="C37" s="15">
        <f>SUM(C6:C36)</f>
      </c>
    </row>
    <row r="39" ht="28" customHeight="1" spans="1:10" x14ac:dyDescent="0.25">
      <c r="A39" s="17" t="s">
        <v>58</v>
      </c>
      <c r="B39" s="17"/>
      <c r="C39" s="17"/>
      <c r="D39" s="17"/>
      <c r="E39" s="17"/>
      <c r="F39" s="17"/>
      <c r="G39" s="17"/>
      <c r="H39" s="17"/>
      <c r="I39" s="17"/>
      <c r="J39" s="17"/>
    </row>
    <row r="40" ht="28" customHeight="1" spans="1:10" x14ac:dyDescent="0.25">
      <c r="A40" s="17" t="s">
        <v>59</v>
      </c>
      <c r="B40" s="17"/>
      <c r="C40" s="17"/>
      <c r="D40" s="17"/>
      <c r="E40" s="17"/>
      <c r="F40" s="17"/>
      <c r="G40" s="17"/>
      <c r="H40" s="17"/>
      <c r="I40" s="17"/>
      <c r="J40" s="17"/>
    </row>
    <row r="42" spans="1:1" x14ac:dyDescent="0.25">
      <c r="A42" s="6" t="s">
        <v>19</v>
      </c>
    </row>
  </sheetData>
  <mergeCells count="4">
    <mergeCell ref="A2:J2"/>
    <mergeCell ref="A3:J3"/>
    <mergeCell ref="A39:J39"/>
    <mergeCell ref="A40:J40"/>
  </mergeCells>
  <conditionalFormatting sqref="H6:J36">
    <cfRule type="expression" dxfId="0" priority="1">
      <formula>LEN(H6)&gt;0</formula>
    </cfRule>
  </conditionalFormatting>
  <conditionalFormatting sqref="A6:B36">
    <cfRule type="expression" dxfId="1" priority="2">
      <formula>AND(ISNUMBER(A6),WEEKDAY(A6,2)=7)</formula>
    </cfRule>
  </conditionalFormatting>
  <pageMargins left="0.7" right="0.7" top="0.75" bottom="0.75" header="0.3" footer="0.3"/>
  <pageSetup paperSize="9" orientation="portrait" horizontalDpi="4294967295" verticalDpi="4294967295" scale="100" fitToWidth="1" fitToHeight="1"/>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28"/>
  <sheetFormatPr defaultRowHeight="15" outlineLevelRow="0" outlineLevelCol="0" x14ac:dyDescent="55"/>
  <cols>
    <col min="1" max="1" width="30" customWidth="1"/>
    <col min="2" max="2" width="12" customWidth="1"/>
    <col min="3" max="4" width="14" customWidth="1"/>
  </cols>
  <sheetData>
    <row r="1" ht="24" customHeight="1" x14ac:dyDescent="0.25"/>
    <row r="2" ht="24" customHeight="1" spans="1:4" x14ac:dyDescent="0.25">
      <c r="A2" s="7" t="s">
        <v>60</v>
      </c>
      <c r="B2" s="7"/>
      <c r="C2" s="7"/>
      <c r="D2" s="7"/>
    </row>
    <row r="3" ht="16" customHeight="1" spans="1:4" x14ac:dyDescent="0.25">
      <c r="A3" s="2" t="s">
        <v>61</v>
      </c>
      <c r="B3" s="2"/>
      <c r="C3" s="2"/>
      <c r="D3" s="2"/>
    </row>
    <row r="5" ht="30" customHeight="1" spans="1:4" x14ac:dyDescent="0.25">
      <c r="A5" s="12" t="s">
        <v>62</v>
      </c>
      <c r="B5" s="12" t="s">
        <v>33</v>
      </c>
      <c r="C5" s="12" t="s">
        <v>35</v>
      </c>
      <c r="D5" s="12" t="s">
        <v>63</v>
      </c>
    </row>
    <row r="6" spans="1:4" x14ac:dyDescent="0.25">
      <c r="A6" s="9" t="s">
        <v>39</v>
      </c>
      <c r="B6" s="15">
        <f>IF(A6="","",SUMIF(Zeiten!$B$8:$B$87,A6,Zeiten!$H$8:$H$87))</f>
      </c>
      <c r="C6" s="15">
        <f>IF(A6="","",SUMIF(Zeiten!$B$8:$B$87,A6,Zeiten!$J$8:$J$87))</f>
      </c>
      <c r="D6" s="24">
        <f>IF(OR(A6="",N(B6)=0),"",C6/B6)</f>
      </c>
    </row>
    <row r="7" spans="1:4" x14ac:dyDescent="0.25">
      <c r="A7" s="9" t="s">
        <v>42</v>
      </c>
      <c r="B7" s="15">
        <f>IF(A7="","",SUMIF(Zeiten!$B$8:$B$87,A7,Zeiten!$H$8:$H$87))</f>
      </c>
      <c r="C7" s="15">
        <f>IF(A7="","",SUMIF(Zeiten!$B$8:$B$87,A7,Zeiten!$J$8:$J$87))</f>
      </c>
      <c r="D7" s="24">
        <f>IF(OR(A7="",N(B7)=0),"",C7/B7)</f>
      </c>
    </row>
    <row r="8" spans="1:4" x14ac:dyDescent="0.25">
      <c r="A8" s="9"/>
      <c r="B8" s="15">
        <f>IF(A8="","",SUMIF(Zeiten!$B$8:$B$87,A8,Zeiten!$H$8:$H$87))</f>
      </c>
      <c r="C8" s="15">
        <f>IF(A8="","",SUMIF(Zeiten!$B$8:$B$87,A8,Zeiten!$J$8:$J$87))</f>
      </c>
      <c r="D8" s="24">
        <f>IF(OR(A8="",N(B8)=0),"",C8/B8)</f>
      </c>
    </row>
    <row r="9" spans="1:4" x14ac:dyDescent="0.25">
      <c r="A9" s="9"/>
      <c r="B9" s="15">
        <f>IF(A9="","",SUMIF(Zeiten!$B$8:$B$87,A9,Zeiten!$H$8:$H$87))</f>
      </c>
      <c r="C9" s="15">
        <f>IF(A9="","",SUMIF(Zeiten!$B$8:$B$87,A9,Zeiten!$J$8:$J$87))</f>
      </c>
      <c r="D9" s="24">
        <f>IF(OR(A9="",N(B9)=0),"",C9/B9)</f>
      </c>
    </row>
    <row r="10" spans="1:4" x14ac:dyDescent="0.25">
      <c r="A10" s="9"/>
      <c r="B10" s="15">
        <f>IF(A10="","",SUMIF(Zeiten!$B$8:$B$87,A10,Zeiten!$H$8:$H$87))</f>
      </c>
      <c r="C10" s="15">
        <f>IF(A10="","",SUMIF(Zeiten!$B$8:$B$87,A10,Zeiten!$J$8:$J$87))</f>
      </c>
      <c r="D10" s="24">
        <f>IF(OR(A10="",N(B10)=0),"",C10/B10)</f>
      </c>
    </row>
    <row r="11" spans="1:4" x14ac:dyDescent="0.25">
      <c r="A11" s="9"/>
      <c r="B11" s="15">
        <f>IF(A11="","",SUMIF(Zeiten!$B$8:$B$87,A11,Zeiten!$H$8:$H$87))</f>
      </c>
      <c r="C11" s="15">
        <f>IF(A11="","",SUMIF(Zeiten!$B$8:$B$87,A11,Zeiten!$J$8:$J$87))</f>
      </c>
      <c r="D11" s="24">
        <f>IF(OR(A11="",N(B11)=0),"",C11/B11)</f>
      </c>
    </row>
    <row r="12" spans="1:4" x14ac:dyDescent="0.25">
      <c r="A12" s="9"/>
      <c r="B12" s="15">
        <f>IF(A12="","",SUMIF(Zeiten!$B$8:$B$87,A12,Zeiten!$H$8:$H$87))</f>
      </c>
      <c r="C12" s="15">
        <f>IF(A12="","",SUMIF(Zeiten!$B$8:$B$87,A12,Zeiten!$J$8:$J$87))</f>
      </c>
      <c r="D12" s="24">
        <f>IF(OR(A12="",N(B12)=0),"",C12/B12)</f>
      </c>
    </row>
    <row r="13" spans="1:4" x14ac:dyDescent="0.25">
      <c r="A13" s="9"/>
      <c r="B13" s="15">
        <f>IF(A13="","",SUMIF(Zeiten!$B$8:$B$87,A13,Zeiten!$H$8:$H$87))</f>
      </c>
      <c r="C13" s="15">
        <f>IF(A13="","",SUMIF(Zeiten!$B$8:$B$87,A13,Zeiten!$J$8:$J$87))</f>
      </c>
      <c r="D13" s="24">
        <f>IF(OR(A13="",N(B13)=0),"",C13/B13)</f>
      </c>
    </row>
    <row r="14" spans="1:4" x14ac:dyDescent="0.25">
      <c r="A14" s="9"/>
      <c r="B14" s="15">
        <f>IF(A14="","",SUMIF(Zeiten!$B$8:$B$87,A14,Zeiten!$H$8:$H$87))</f>
      </c>
      <c r="C14" s="15">
        <f>IF(A14="","",SUMIF(Zeiten!$B$8:$B$87,A14,Zeiten!$J$8:$J$87))</f>
      </c>
      <c r="D14" s="24">
        <f>IF(OR(A14="",N(B14)=0),"",C14/B14)</f>
      </c>
    </row>
    <row r="15" spans="1:4" x14ac:dyDescent="0.25">
      <c r="A15" s="9"/>
      <c r="B15" s="15">
        <f>IF(A15="","",SUMIF(Zeiten!$B$8:$B$87,A15,Zeiten!$H$8:$H$87))</f>
      </c>
      <c r="C15" s="15">
        <f>IF(A15="","",SUMIF(Zeiten!$B$8:$B$87,A15,Zeiten!$J$8:$J$87))</f>
      </c>
      <c r="D15" s="24">
        <f>IF(OR(A15="",N(B15)=0),"",C15/B15)</f>
      </c>
    </row>
    <row r="16" spans="1:4" x14ac:dyDescent="0.25">
      <c r="A16" s="9"/>
      <c r="B16" s="15">
        <f>IF(A16="","",SUMIF(Zeiten!$B$8:$B$87,A16,Zeiten!$H$8:$H$87))</f>
      </c>
      <c r="C16" s="15">
        <f>IF(A16="","",SUMIF(Zeiten!$B$8:$B$87,A16,Zeiten!$J$8:$J$87))</f>
      </c>
      <c r="D16" s="24">
        <f>IF(OR(A16="",N(B16)=0),"",C16/B16)</f>
      </c>
    </row>
    <row r="17" spans="1:4" x14ac:dyDescent="0.25">
      <c r="A17" s="9"/>
      <c r="B17" s="15">
        <f>IF(A17="","",SUMIF(Zeiten!$B$8:$B$87,A17,Zeiten!$H$8:$H$87))</f>
      </c>
      <c r="C17" s="15">
        <f>IF(A17="","",SUMIF(Zeiten!$B$8:$B$87,A17,Zeiten!$J$8:$J$87))</f>
      </c>
      <c r="D17" s="24">
        <f>IF(OR(A17="",N(B17)=0),"",C17/B17)</f>
      </c>
    </row>
    <row r="18" spans="1:4" x14ac:dyDescent="0.25">
      <c r="A18" s="9"/>
      <c r="B18" s="15">
        <f>IF(A18="","",SUMIF(Zeiten!$B$8:$B$87,A18,Zeiten!$H$8:$H$87))</f>
      </c>
      <c r="C18" s="15">
        <f>IF(A18="","",SUMIF(Zeiten!$B$8:$B$87,A18,Zeiten!$J$8:$J$87))</f>
      </c>
      <c r="D18" s="24">
        <f>IF(OR(A18="",N(B18)=0),"",C18/B18)</f>
      </c>
    </row>
    <row r="19" spans="1:4" x14ac:dyDescent="0.25">
      <c r="A19" s="9"/>
      <c r="B19" s="15">
        <f>IF(A19="","",SUMIF(Zeiten!$B$8:$B$87,A19,Zeiten!$H$8:$H$87))</f>
      </c>
      <c r="C19" s="15">
        <f>IF(A19="","",SUMIF(Zeiten!$B$8:$B$87,A19,Zeiten!$J$8:$J$87))</f>
      </c>
      <c r="D19" s="24">
        <f>IF(OR(A19="",N(B19)=0),"",C19/B19)</f>
      </c>
    </row>
    <row r="20" spans="1:4" x14ac:dyDescent="0.25">
      <c r="A20" s="9"/>
      <c r="B20" s="15">
        <f>IF(A20="","",SUMIF(Zeiten!$B$8:$B$87,A20,Zeiten!$H$8:$H$87))</f>
      </c>
      <c r="C20" s="15">
        <f>IF(A20="","",SUMIF(Zeiten!$B$8:$B$87,A20,Zeiten!$J$8:$J$87))</f>
      </c>
      <c r="D20" s="24">
        <f>IF(OR(A20="",N(B20)=0),"",C20/B20)</f>
      </c>
    </row>
    <row r="21" spans="1:4" x14ac:dyDescent="0.25">
      <c r="A21" s="9"/>
      <c r="B21" s="15">
        <f>IF(A21="","",SUMIF(Zeiten!$B$8:$B$87,A21,Zeiten!$H$8:$H$87))</f>
      </c>
      <c r="C21" s="15">
        <f>IF(A21="","",SUMIF(Zeiten!$B$8:$B$87,A21,Zeiten!$J$8:$J$87))</f>
      </c>
      <c r="D21" s="24">
        <f>IF(OR(A21="",N(B21)=0),"",C21/B21)</f>
      </c>
    </row>
    <row r="22" spans="1:4" x14ac:dyDescent="0.25">
      <c r="A22" s="9"/>
      <c r="B22" s="15">
        <f>IF(A22="","",SUMIF(Zeiten!$B$8:$B$87,A22,Zeiten!$H$8:$H$87))</f>
      </c>
      <c r="C22" s="15">
        <f>IF(A22="","",SUMIF(Zeiten!$B$8:$B$87,A22,Zeiten!$J$8:$J$87))</f>
      </c>
      <c r="D22" s="24">
        <f>IF(OR(A22="",N(B22)=0),"",C22/B22)</f>
      </c>
    </row>
    <row r="23" spans="1:4" x14ac:dyDescent="0.25">
      <c r="A23" s="9"/>
      <c r="B23" s="15">
        <f>IF(A23="","",SUMIF(Zeiten!$B$8:$B$87,A23,Zeiten!$H$8:$H$87))</f>
      </c>
      <c r="C23" s="15">
        <f>IF(A23="","",SUMIF(Zeiten!$B$8:$B$87,A23,Zeiten!$J$8:$J$87))</f>
      </c>
      <c r="D23" s="24">
        <f>IF(OR(A23="",N(B23)=0),"",C23/B23)</f>
      </c>
    </row>
    <row r="24" spans="1:4" x14ac:dyDescent="0.25">
      <c r="A24" s="9"/>
      <c r="B24" s="15">
        <f>IF(A24="","",SUMIF(Zeiten!$B$8:$B$87,A24,Zeiten!$H$8:$H$87))</f>
      </c>
      <c r="C24" s="15">
        <f>IF(A24="","",SUMIF(Zeiten!$B$8:$B$87,A24,Zeiten!$J$8:$J$87))</f>
      </c>
      <c r="D24" s="24">
        <f>IF(OR(A24="",N(B24)=0),"",C24/B24)</f>
      </c>
    </row>
    <row r="25" spans="1:4" x14ac:dyDescent="0.25">
      <c r="A25" s="9"/>
      <c r="B25" s="15">
        <f>IF(A25="","",SUMIF(Zeiten!$B$8:$B$87,A25,Zeiten!$H$8:$H$87))</f>
      </c>
      <c r="C25" s="15">
        <f>IF(A25="","",SUMIF(Zeiten!$B$8:$B$87,A25,Zeiten!$J$8:$J$87))</f>
      </c>
      <c r="D25" s="24">
        <f>IF(OR(A25="",N(B25)=0),"",C25/B25)</f>
      </c>
    </row>
    <row r="26" spans="1:3" x14ac:dyDescent="0.25">
      <c r="A26" s="16" t="s">
        <v>45</v>
      </c>
      <c r="B26" s="15">
        <f>SUM(B6:B25)</f>
      </c>
      <c r="C26" s="15">
        <f>SUM(C6:C25)</f>
      </c>
    </row>
    <row r="28" spans="1:1" x14ac:dyDescent="0.25">
      <c r="A28" s="6" t="s">
        <v>19</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Anleitung</vt:lpstr>
      <vt:lpstr>Zeiten</vt:lpstr>
      <vt:lpstr>Tagesprüfung</vt:lpstr>
      <vt:lpstr>Aufträge</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Stundenzettel Kfz-Werkstatt</dc:title>
  <dc:subject>Anwesenheit und Auftragszeit getrennt, mit Arbeitswerten und Leistungsgrad</dc:subject>
  <dc:description>Erzeugt von MetronHR: kostenlose HR-Vorlage. www.metronhr.de</dc:description>
  <cp:keywords/>
  <cp:category/>
  <cp:lastModifiedBy>MetronHR</cp:lastModifiedBy>
  <dcterms:created xsi:type="dcterms:W3CDTF">2026-05-27T00:00:00Z</dcterms:created>
  <dcterms:modified xsi:type="dcterms:W3CDTF">2026-11-02T21:10:11Z</dcterms:modified>
</cp:coreProperties>
</file>