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Kunde und Projekte" state="visible" r:id="rId7"/>
    <sheet sheetId="5" name="Projekte" state="visible" r:id="rId8"/>
  </sheets>
  <calcPr calcId="171027" fullCalcOnLoad="1"/>
</workbook>
</file>

<file path=xl/sharedStrings.xml><?xml version="1.0" encoding="utf-8"?>
<sst xmlns="http://schemas.openxmlformats.org/spreadsheetml/2006/main" count="92" uniqueCount="70">
  <si>
    <t>Zeiterfassung Agentur, Anleitung</t>
  </si>
  <si>
    <t>Vorlage von MetronHR</t>
  </si>
  <si>
    <t>1. Oben Name, den ersten Tag des Monats und die Mindestruhezeit eintragen (gesetzlich 11 Stunden).</t>
  </si>
  <si>
    <t>2. Je Tätigkeit eine Zeile: Datum, Kunde, Projekt, Beginn, Ende, Pause. Mehrere Zeilen am selben Tag sind normal.</t>
  </si>
  <si>
    <t>3. Endet eine Zeile nach Mitternacht, die Uhrzeit eintragen und das Datum des Beginns stehen lassen.</t>
  </si>
  <si>
    <t>4. Das Blatt Tagesprüfung fasst jeden Tag über alle Zeilen zusammen und markiert zu lange Tage, zu kurze Pausen und Ruhezeiten.</t>
  </si>
  <si>
    <t>5. Das Blatt "Kunde und Projekte" summiert die Stunden je Kunde und je Projekt.</t>
  </si>
  <si>
    <t/>
  </si>
  <si>
    <t>Die ersten Zeilen sind ein Beispiel und zeigen, wie ein Regelverstoß markiert wird. Vor dem Gebrauch überschreiben.</t>
  </si>
  <si>
    <t>MetronHR bucht jede Zeit auf Kunde, Projekt und Leistung, im Browser, in der Desktop-App oder per App.</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</si>
  <si>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</si>
  <si>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</si>
  <si>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</si>
  <si>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</si>
  <si>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</si>
  <si>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Vertrauensarbeitszeit regelt, wann gearbeitet wird, nicht ob die Zeit erfasst wird. Die Erfassung darf den Beschäftigten übertragen werden; der Arbeitgeber bleibt dafür verantwortlich (BAG, 1 ABR 22/21).</t>
  </si>
  <si>
    <t>Abrechenbare Kundenzeit ist nicht dasselbe wie Arbeitszeit. Interne Abstimmung, Pitch-Vorbereitung und Weiterbildung sind Arbeitszeit, auch wenn sie keinem Kunden berechnet werden.</t>
  </si>
  <si>
    <t>Sonntag: Agenturen stehen nicht in den Ausnahmen des § 10 ArbZG, auch nicht im Homeoffice. Eine Ausnahme gibt es nur in außergewöhnlichen Fällen nach § 14 ArbZG oder mit behördlicher Bewilligung.</t>
  </si>
  <si>
    <t>§ 17 MiLoG: Für Minijobber sind Beginn, Ende und Dauer der täglichen Arbeitszeit bis zum Ablauf des siebten Kalendertags nach dem Arbeitstag aufzuzeichnen und zwei Jahre aufzubewahren.</t>
  </si>
  <si>
    <t>Vorlage von MetronHR: www.metronhr.de | Frei verwendbar im Unternehmen.</t>
  </si>
  <si>
    <t>Zeiterfassung Agentur</t>
  </si>
  <si>
    <t>Arbeitszeit und Kundenzeit in einer Liste, mit abrechenbarem Anteil je Kunde</t>
  </si>
  <si>
    <t>Name:</t>
  </si>
  <si>
    <t>Monat (1. Tag):</t>
  </si>
  <si>
    <t>Mindestruhezeit (h):</t>
  </si>
  <si>
    <t>Datum</t>
  </si>
  <si>
    <t>Kunde</t>
  </si>
  <si>
    <t>Projekt</t>
  </si>
  <si>
    <t>Leistung</t>
  </si>
  <si>
    <t>Abrechenbar</t>
  </si>
  <si>
    <t>Beginn</t>
  </si>
  <si>
    <t>Ende</t>
  </si>
  <si>
    <t>Pause (Min)</t>
  </si>
  <si>
    <t>Stunden</t>
  </si>
  <si>
    <t>Notiz</t>
  </si>
  <si>
    <t>absStart</t>
  </si>
  <si>
    <t>absEnd</t>
  </si>
  <si>
    <t>Nordlicht GmbH</t>
  </si>
  <si>
    <t>Pitch Kampagne</t>
  </si>
  <si>
    <t>Konzept</t>
  </si>
  <si>
    <t>nein</t>
  </si>
  <si>
    <t>Präsentation</t>
  </si>
  <si>
    <t>Bäckerei Sommer</t>
  </si>
  <si>
    <t>Website</t>
  </si>
  <si>
    <t>Design</t>
  </si>
  <si>
    <t>ja</t>
  </si>
  <si>
    <t>intern</t>
  </si>
  <si>
    <t>Teammeeting</t>
  </si>
  <si>
    <t>Abstimmung</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</si>
  <si>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</si>
  <si>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</si>
  <si>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</si>
  <si>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</si>
  <si>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</si>
  <si>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</si>
  <si>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</si>
  <si>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</si>
  <si>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</si>
  <si>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</si>
  <si>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</si>
  <si>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</si>
  <si>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</si>
  <si>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</si>
  <si>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</si>
  <si>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Kunde und Projekte</t>
  </si>
  <si>
    <t>Namen genau wie in den Zeiten eintragen</t>
  </si>
  <si>
    <t>abrechenbar (h)</t>
  </si>
  <si>
    <t>Anteil abrechenbar</t>
  </si>
  <si>
    <t>Projekte</t>
  </si>
  <si>
    <t>Stunden je Projekt, Namen genau wie in den Zeiten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</si>
</sst>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9"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4" width="18" customWidth="1"/>
    <col min="5" max="5" width="11" customWidth="1"/>
    <col min="6" max="7" width="8"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3" t="s">
        <v>39</v>
      </c>
      <c r="E8" s="13" t="s">
        <v>40</v>
      </c>
      <c r="F8" s="14">
        <v>0.375</v>
      </c>
      <c r="G8" s="14">
        <v>0.5416666666666666</v>
      </c>
      <c r="H8" s="11">
        <v>0</v>
      </c>
      <c r="I8" s="15">
        <f>IF(AND(ISNUMBER(F8),ISNUMBER(G8)),ROUND((IF(G8&lt;=F8,G8+1,G8)-F8)*24-N(H8)/60,2),"")</f>
      </c>
      <c r="J8" s="13"/>
      <c r="K8">
        <f>IF(AND(ISNUMBER(A8),ISNUMBER(F8)),A8+F8,"")</f>
      </c>
      <c r="L8">
        <f>IF(AND(ISNUMBER(A8),ISNUMBER(G8)),A8+IF(G8&lt;=F8,G8+1,G8),"")</f>
      </c>
    </row>
    <row r="9" spans="1:12" x14ac:dyDescent="0.25">
      <c r="A9" s="10">
        <v>46328</v>
      </c>
      <c r="B9" s="13" t="s">
        <v>37</v>
      </c>
      <c r="C9" s="13" t="s">
        <v>38</v>
      </c>
      <c r="D9" s="13" t="s">
        <v>41</v>
      </c>
      <c r="E9" s="13" t="s">
        <v>40</v>
      </c>
      <c r="F9" s="14">
        <v>0.5625</v>
      </c>
      <c r="G9" s="14">
        <v>0.9791666666666666</v>
      </c>
      <c r="H9" s="11">
        <v>30</v>
      </c>
      <c r="I9" s="15">
        <f>IF(AND(ISNUMBER(F9),ISNUMBER(G9)),ROUND((IF(G9&lt;=F9,G9+1,G9)-F9)*24-N(H9)/60,2),"")</f>
      </c>
      <c r="J9" s="13"/>
      <c r="K9">
        <f>IF(AND(ISNUMBER(A9),ISNUMBER(F9)),A9+F9,"")</f>
      </c>
      <c r="L9">
        <f>IF(AND(ISNUMBER(A9),ISNUMBER(G9)),A9+IF(G9&lt;=F9,G9+1,G9),"")</f>
      </c>
    </row>
    <row r="10" spans="1:12" x14ac:dyDescent="0.25">
      <c r="A10" s="10">
        <v>46329</v>
      </c>
      <c r="B10" s="13" t="s">
        <v>42</v>
      </c>
      <c r="C10" s="13" t="s">
        <v>43</v>
      </c>
      <c r="D10" s="13" t="s">
        <v>44</v>
      </c>
      <c r="E10" s="13" t="s">
        <v>45</v>
      </c>
      <c r="F10" s="14">
        <v>0.375</v>
      </c>
      <c r="G10" s="14">
        <v>0.7291666666666666</v>
      </c>
      <c r="H10" s="11">
        <v>45</v>
      </c>
      <c r="I10" s="15">
        <f>IF(AND(ISNUMBER(F10),ISNUMBER(G10)),ROUND((IF(G10&lt;=F10,G10+1,G10)-F10)*24-N(H10)/60,2),"")</f>
      </c>
      <c r="J10" s="13"/>
      <c r="K10">
        <f>IF(AND(ISNUMBER(A10),ISNUMBER(F10)),A10+F10,"")</f>
      </c>
      <c r="L10">
        <f>IF(AND(ISNUMBER(A10),ISNUMBER(G10)),A10+IF(G10&lt;=F10,G10+1,G10),"")</f>
      </c>
    </row>
    <row r="11" spans="1:12" x14ac:dyDescent="0.25">
      <c r="A11" s="10">
        <v>46329</v>
      </c>
      <c r="B11" s="13" t="s">
        <v>46</v>
      </c>
      <c r="C11" s="13" t="s">
        <v>47</v>
      </c>
      <c r="D11" s="13" t="s">
        <v>48</v>
      </c>
      <c r="E11" s="13" t="s">
        <v>40</v>
      </c>
      <c r="F11" s="14">
        <v>0.7291666666666666</v>
      </c>
      <c r="G11" s="14">
        <v>0.75</v>
      </c>
      <c r="H11" s="11">
        <v>0</v>
      </c>
      <c r="I11" s="15">
        <f>IF(AND(ISNUMBER(F11),ISNUMBER(G11)),ROUND((IF(G11&lt;=F11,G11+1,G11)-F11)*24-N(H11)/60,2),"")</f>
      </c>
      <c r="J11" s="13"/>
      <c r="K11">
        <f>IF(AND(ISNUMBER(A11),ISNUMBER(F11)),A11+F11,"")</f>
      </c>
      <c r="L11">
        <f>IF(AND(ISNUMBER(A11),ISNUMBER(G11)),A11+IF(G11&lt;=F11,G11+1,G11),"")</f>
      </c>
    </row>
    <row r="12" spans="1:12" x14ac:dyDescent="0.25">
      <c r="A12" s="10"/>
      <c r="B12" s="13"/>
      <c r="C12" s="13"/>
      <c r="D12" s="13"/>
      <c r="E12" s="13"/>
      <c r="F12" s="14"/>
      <c r="G12" s="14"/>
      <c r="H12" s="11"/>
      <c r="I12" s="15">
        <f>IF(AND(ISNUMBER(F12),ISNUMBER(G12)),ROUND((IF(G12&lt;=F12,G12+1,G12)-F12)*24-N(H12)/60,2),"")</f>
      </c>
      <c r="J12" s="13"/>
      <c r="K12">
        <f>IF(AND(ISNUMBER(A12),ISNUMBER(F12)),A12+F12,"")</f>
      </c>
      <c r="L12">
        <f>IF(AND(ISNUMBER(A12),ISNUMBER(G12)),A12+IF(G12&lt;=F12,G12+1,G12),"")</f>
      </c>
    </row>
    <row r="13" spans="1:12" x14ac:dyDescent="0.25">
      <c r="A13" s="10"/>
      <c r="B13" s="13"/>
      <c r="C13" s="13"/>
      <c r="D13" s="13"/>
      <c r="E13" s="13"/>
      <c r="F13" s="14"/>
      <c r="G13" s="14"/>
      <c r="H13" s="11"/>
      <c r="I13" s="15">
        <f>IF(AND(ISNUMBER(F13),ISNUMBER(G13)),ROUND((IF(G13&lt;=F13,G13+1,G13)-F13)*24-N(H13)/60,2),"")</f>
      </c>
      <c r="J13" s="13"/>
      <c r="K13">
        <f>IF(AND(ISNUMBER(A13),ISNUMBER(F13)),A13+F13,"")</f>
      </c>
      <c r="L13">
        <f>IF(AND(ISNUMBER(A13),ISNUMBER(G13)),A13+IF(G13&lt;=F13,G13+1,G13),"")</f>
      </c>
    </row>
    <row r="14" spans="1:12" x14ac:dyDescent="0.25">
      <c r="A14" s="10"/>
      <c r="B14" s="13"/>
      <c r="C14" s="13"/>
      <c r="D14" s="13"/>
      <c r="E14" s="13"/>
      <c r="F14" s="14"/>
      <c r="G14" s="14"/>
      <c r="H14" s="11"/>
      <c r="I14" s="15">
        <f>IF(AND(ISNUMBER(F14),ISNUMBER(G14)),ROUND((IF(G14&lt;=F14,G14+1,G14)-F14)*24-N(H14)/60,2),"")</f>
      </c>
      <c r="J14" s="13"/>
      <c r="K14">
        <f>IF(AND(ISNUMBER(A14),ISNUMBER(F14)),A14+F14,"")</f>
      </c>
      <c r="L14">
        <f>IF(AND(ISNUMBER(A14),ISNUMBER(G14)),A14+IF(G14&lt;=F14,G14+1,G14),"")</f>
      </c>
    </row>
    <row r="15" spans="1:12" x14ac:dyDescent="0.25">
      <c r="A15" s="10"/>
      <c r="B15" s="13"/>
      <c r="C15" s="13"/>
      <c r="D15" s="13"/>
      <c r="E15" s="13"/>
      <c r="F15" s="14"/>
      <c r="G15" s="14"/>
      <c r="H15" s="11"/>
      <c r="I15" s="15">
        <f>IF(AND(ISNUMBER(F15),ISNUMBER(G15)),ROUND((IF(G15&lt;=F15,G15+1,G15)-F15)*24-N(H15)/60,2),"")</f>
      </c>
      <c r="J15" s="13"/>
      <c r="K15">
        <f>IF(AND(ISNUMBER(A15),ISNUMBER(F15)),A15+F15,"")</f>
      </c>
      <c r="L15">
        <f>IF(AND(ISNUMBER(A15),ISNUMBER(G15)),A15+IF(G15&lt;=F15,G15+1,G15),"")</f>
      </c>
    </row>
    <row r="16" spans="1:12" x14ac:dyDescent="0.25">
      <c r="A16" s="10"/>
      <c r="B16" s="13"/>
      <c r="C16" s="13"/>
      <c r="D16" s="13"/>
      <c r="E16" s="13"/>
      <c r="F16" s="14"/>
      <c r="G16" s="14"/>
      <c r="H16" s="11"/>
      <c r="I16" s="15">
        <f>IF(AND(ISNUMBER(F16),ISNUMBER(G16)),ROUND((IF(G16&lt;=F16,G16+1,G16)-F16)*24-N(H16)/60,2),"")</f>
      </c>
      <c r="J16" s="13"/>
      <c r="K16">
        <f>IF(AND(ISNUMBER(A16),ISNUMBER(F16)),A16+F16,"")</f>
      </c>
      <c r="L16">
        <f>IF(AND(ISNUMBER(A16),ISNUMBER(G16)),A16+IF(G16&lt;=F16,G16+1,G16),"")</f>
      </c>
    </row>
    <row r="17" spans="1:12" x14ac:dyDescent="0.25">
      <c r="A17" s="10"/>
      <c r="B17" s="13"/>
      <c r="C17" s="13"/>
      <c r="D17" s="13"/>
      <c r="E17" s="13"/>
      <c r="F17" s="14"/>
      <c r="G17" s="14"/>
      <c r="H17" s="11"/>
      <c r="I17" s="15">
        <f>IF(AND(ISNUMBER(F17),ISNUMBER(G17)),ROUND((IF(G17&lt;=F17,G17+1,G17)-F17)*24-N(H17)/60,2),"")</f>
      </c>
      <c r="J17" s="13"/>
      <c r="K17">
        <f>IF(AND(ISNUMBER(A17),ISNUMBER(F17)),A17+F17,"")</f>
      </c>
      <c r="L17">
        <f>IF(AND(ISNUMBER(A17),ISNUMBER(G17)),A17+IF(G17&lt;=F17,G17+1,G17),"")</f>
      </c>
    </row>
    <row r="18" spans="1:12" x14ac:dyDescent="0.25">
      <c r="A18" s="10"/>
      <c r="B18" s="13"/>
      <c r="C18" s="13"/>
      <c r="D18" s="13"/>
      <c r="E18" s="13"/>
      <c r="F18" s="14"/>
      <c r="G18" s="14"/>
      <c r="H18" s="11"/>
      <c r="I18" s="15">
        <f>IF(AND(ISNUMBER(F18),ISNUMBER(G18)),ROUND((IF(G18&lt;=F18,G18+1,G18)-F18)*24-N(H18)/60,2),"")</f>
      </c>
      <c r="J18" s="13"/>
      <c r="K18">
        <f>IF(AND(ISNUMBER(A18),ISNUMBER(F18)),A18+F18,"")</f>
      </c>
      <c r="L18">
        <f>IF(AND(ISNUMBER(A18),ISNUMBER(G18)),A18+IF(G18&lt;=F18,G18+1,G18),"")</f>
      </c>
    </row>
    <row r="19" spans="1:12" x14ac:dyDescent="0.25">
      <c r="A19" s="10"/>
      <c r="B19" s="13"/>
      <c r="C19" s="13"/>
      <c r="D19" s="13"/>
      <c r="E19" s="13"/>
      <c r="F19" s="14"/>
      <c r="G19" s="14"/>
      <c r="H19" s="11"/>
      <c r="I19" s="15">
        <f>IF(AND(ISNUMBER(F19),ISNUMBER(G19)),ROUND((IF(G19&lt;=F19,G19+1,G19)-F19)*24-N(H19)/60,2),"")</f>
      </c>
      <c r="J19" s="13"/>
      <c r="K19">
        <f>IF(AND(ISNUMBER(A19),ISNUMBER(F19)),A19+F19,"")</f>
      </c>
      <c r="L19">
        <f>IF(AND(ISNUMBER(A19),ISNUMBER(G19)),A19+IF(G19&lt;=F19,G19+1,G19),"")</f>
      </c>
    </row>
    <row r="20" spans="1:12" x14ac:dyDescent="0.25">
      <c r="A20" s="10"/>
      <c r="B20" s="13"/>
      <c r="C20" s="13"/>
      <c r="D20" s="13"/>
      <c r="E20" s="13"/>
      <c r="F20" s="14"/>
      <c r="G20" s="14"/>
      <c r="H20" s="11"/>
      <c r="I20" s="15">
        <f>IF(AND(ISNUMBER(F20),ISNUMBER(G20)),ROUND((IF(G20&lt;=F20,G20+1,G20)-F20)*24-N(H20)/60,2),"")</f>
      </c>
      <c r="J20" s="13"/>
      <c r="K20">
        <f>IF(AND(ISNUMBER(A20),ISNUMBER(F20)),A20+F20,"")</f>
      </c>
      <c r="L20">
        <f>IF(AND(ISNUMBER(A20),ISNUMBER(G20)),A20+IF(G20&lt;=F20,G20+1,G20),"")</f>
      </c>
    </row>
    <row r="21" spans="1:12" x14ac:dyDescent="0.25">
      <c r="A21" s="10"/>
      <c r="B21" s="13"/>
      <c r="C21" s="13"/>
      <c r="D21" s="13"/>
      <c r="E21" s="13"/>
      <c r="F21" s="14"/>
      <c r="G21" s="14"/>
      <c r="H21" s="11"/>
      <c r="I21" s="15">
        <f>IF(AND(ISNUMBER(F21),ISNUMBER(G21)),ROUND((IF(G21&lt;=F21,G21+1,G21)-F21)*24-N(H21)/60,2),"")</f>
      </c>
      <c r="J21" s="13"/>
      <c r="K21">
        <f>IF(AND(ISNUMBER(A21),ISNUMBER(F21)),A21+F21,"")</f>
      </c>
      <c r="L21">
        <f>IF(AND(ISNUMBER(A21),ISNUMBER(G21)),A21+IF(G21&lt;=F21,G21+1,G21),"")</f>
      </c>
    </row>
    <row r="22" spans="1:12" x14ac:dyDescent="0.25">
      <c r="A22" s="10"/>
      <c r="B22" s="13"/>
      <c r="C22" s="13"/>
      <c r="D22" s="13"/>
      <c r="E22" s="13"/>
      <c r="F22" s="14"/>
      <c r="G22" s="14"/>
      <c r="H22" s="11"/>
      <c r="I22" s="15">
        <f>IF(AND(ISNUMBER(F22),ISNUMBER(G22)),ROUND((IF(G22&lt;=F22,G22+1,G22)-F22)*24-N(H22)/60,2),"")</f>
      </c>
      <c r="J22" s="13"/>
      <c r="K22">
        <f>IF(AND(ISNUMBER(A22),ISNUMBER(F22)),A22+F22,"")</f>
      </c>
      <c r="L22">
        <f>IF(AND(ISNUMBER(A22),ISNUMBER(G22)),A22+IF(G22&lt;=F22,G22+1,G22),"")</f>
      </c>
    </row>
    <row r="23" spans="1:12" x14ac:dyDescent="0.25">
      <c r="A23" s="10"/>
      <c r="B23" s="13"/>
      <c r="C23" s="13"/>
      <c r="D23" s="13"/>
      <c r="E23" s="13"/>
      <c r="F23" s="14"/>
      <c r="G23" s="14"/>
      <c r="H23" s="11"/>
      <c r="I23" s="15">
        <f>IF(AND(ISNUMBER(F23),ISNUMBER(G23)),ROUND((IF(G23&lt;=F23,G23+1,G23)-F23)*24-N(H23)/60,2),"")</f>
      </c>
      <c r="J23" s="13"/>
      <c r="K23">
        <f>IF(AND(ISNUMBER(A23),ISNUMBER(F23)),A23+F23,"")</f>
      </c>
      <c r="L23">
        <f>IF(AND(ISNUMBER(A23),ISNUMBER(G23)),A23+IF(G23&lt;=F23,G23+1,G23),"")</f>
      </c>
    </row>
    <row r="24" spans="1:12" x14ac:dyDescent="0.25">
      <c r="A24" s="10"/>
      <c r="B24" s="13"/>
      <c r="C24" s="13"/>
      <c r="D24" s="13"/>
      <c r="E24" s="13"/>
      <c r="F24" s="14"/>
      <c r="G24" s="14"/>
      <c r="H24" s="11"/>
      <c r="I24" s="15">
        <f>IF(AND(ISNUMBER(F24),ISNUMBER(G24)),ROUND((IF(G24&lt;=F24,G24+1,G24)-F24)*24-N(H24)/60,2),"")</f>
      </c>
      <c r="J24" s="13"/>
      <c r="K24">
        <f>IF(AND(ISNUMBER(A24),ISNUMBER(F24)),A24+F24,"")</f>
      </c>
      <c r="L24">
        <f>IF(AND(ISNUMBER(A24),ISNUMBER(G24)),A24+IF(G24&lt;=F24,G24+1,G24),"")</f>
      </c>
    </row>
    <row r="25" spans="1:12" x14ac:dyDescent="0.25">
      <c r="A25" s="10"/>
      <c r="B25" s="13"/>
      <c r="C25" s="13"/>
      <c r="D25" s="13"/>
      <c r="E25" s="13"/>
      <c r="F25" s="14"/>
      <c r="G25" s="14"/>
      <c r="H25" s="11"/>
      <c r="I25" s="15">
        <f>IF(AND(ISNUMBER(F25),ISNUMBER(G25)),ROUND((IF(G25&lt;=F25,G25+1,G25)-F25)*24-N(H25)/60,2),"")</f>
      </c>
      <c r="J25" s="13"/>
      <c r="K25">
        <f>IF(AND(ISNUMBER(A25),ISNUMBER(F25)),A25+F25,"")</f>
      </c>
      <c r="L25">
        <f>IF(AND(ISNUMBER(A25),ISNUMBER(G25)),A25+IF(G25&lt;=F25,G25+1,G25),"")</f>
      </c>
    </row>
    <row r="26" spans="1:12" x14ac:dyDescent="0.25">
      <c r="A26" s="10"/>
      <c r="B26" s="13"/>
      <c r="C26" s="13"/>
      <c r="D26" s="13"/>
      <c r="E26" s="13"/>
      <c r="F26" s="14"/>
      <c r="G26" s="14"/>
      <c r="H26" s="11"/>
      <c r="I26" s="15">
        <f>IF(AND(ISNUMBER(F26),ISNUMBER(G26)),ROUND((IF(G26&lt;=F26,G26+1,G26)-F26)*24-N(H26)/60,2),"")</f>
      </c>
      <c r="J26" s="13"/>
      <c r="K26">
        <f>IF(AND(ISNUMBER(A26),ISNUMBER(F26)),A26+F26,"")</f>
      </c>
      <c r="L26">
        <f>IF(AND(ISNUMBER(A26),ISNUMBER(G26)),A26+IF(G26&lt;=F26,G26+1,G26),"")</f>
      </c>
    </row>
    <row r="27" spans="1:12" x14ac:dyDescent="0.25">
      <c r="A27" s="10"/>
      <c r="B27" s="13"/>
      <c r="C27" s="13"/>
      <c r="D27" s="13"/>
      <c r="E27" s="13"/>
      <c r="F27" s="14"/>
      <c r="G27" s="14"/>
      <c r="H27" s="11"/>
      <c r="I27" s="15">
        <f>IF(AND(ISNUMBER(F27),ISNUMBER(G27)),ROUND((IF(G27&lt;=F27,G27+1,G27)-F27)*24-N(H27)/60,2),"")</f>
      </c>
      <c r="J27" s="13"/>
      <c r="K27">
        <f>IF(AND(ISNUMBER(A27),ISNUMBER(F27)),A27+F27,"")</f>
      </c>
      <c r="L27">
        <f>IF(AND(ISNUMBER(A27),ISNUMBER(G27)),A27+IF(G27&lt;=F27,G27+1,G27),"")</f>
      </c>
    </row>
    <row r="28" spans="1:12" x14ac:dyDescent="0.25">
      <c r="A28" s="10"/>
      <c r="B28" s="13"/>
      <c r="C28" s="13"/>
      <c r="D28" s="13"/>
      <c r="E28" s="13"/>
      <c r="F28" s="14"/>
      <c r="G28" s="14"/>
      <c r="H28" s="11"/>
      <c r="I28" s="15">
        <f>IF(AND(ISNUMBER(F28),ISNUMBER(G28)),ROUND((IF(G28&lt;=F28,G28+1,G28)-F28)*24-N(H28)/60,2),"")</f>
      </c>
      <c r="J28" s="13"/>
      <c r="K28">
        <f>IF(AND(ISNUMBER(A28),ISNUMBER(F28)),A28+F28,"")</f>
      </c>
      <c r="L28">
        <f>IF(AND(ISNUMBER(A28),ISNUMBER(G28)),A28+IF(G28&lt;=F28,G28+1,G28),"")</f>
      </c>
    </row>
    <row r="29" spans="1:12" x14ac:dyDescent="0.25">
      <c r="A29" s="10"/>
      <c r="B29" s="13"/>
      <c r="C29" s="13"/>
      <c r="D29" s="13"/>
      <c r="E29" s="13"/>
      <c r="F29" s="14"/>
      <c r="G29" s="14"/>
      <c r="H29" s="11"/>
      <c r="I29" s="15">
        <f>IF(AND(ISNUMBER(F29),ISNUMBER(G29)),ROUND((IF(G29&lt;=F29,G29+1,G29)-F29)*24-N(H29)/60,2),"")</f>
      </c>
      <c r="J29" s="13"/>
      <c r="K29">
        <f>IF(AND(ISNUMBER(A29),ISNUMBER(F29)),A29+F29,"")</f>
      </c>
      <c r="L29">
        <f>IF(AND(ISNUMBER(A29),ISNUMBER(G29)),A29+IF(G29&lt;=F29,G29+1,G29),"")</f>
      </c>
    </row>
    <row r="30" spans="1:12" x14ac:dyDescent="0.25">
      <c r="A30" s="10"/>
      <c r="B30" s="13"/>
      <c r="C30" s="13"/>
      <c r="D30" s="13"/>
      <c r="E30" s="13"/>
      <c r="F30" s="14"/>
      <c r="G30" s="14"/>
      <c r="H30" s="11"/>
      <c r="I30" s="15">
        <f>IF(AND(ISNUMBER(F30),ISNUMBER(G30)),ROUND((IF(G30&lt;=F30,G30+1,G30)-F30)*24-N(H30)/60,2),"")</f>
      </c>
      <c r="J30" s="13"/>
      <c r="K30">
        <f>IF(AND(ISNUMBER(A30),ISNUMBER(F30)),A30+F30,"")</f>
      </c>
      <c r="L30">
        <f>IF(AND(ISNUMBER(A30),ISNUMBER(G30)),A30+IF(G30&lt;=F30,G30+1,G30),"")</f>
      </c>
    </row>
    <row r="31" spans="1:12" x14ac:dyDescent="0.25">
      <c r="A31" s="10"/>
      <c r="B31" s="13"/>
      <c r="C31" s="13"/>
      <c r="D31" s="13"/>
      <c r="E31" s="13"/>
      <c r="F31" s="14"/>
      <c r="G31" s="14"/>
      <c r="H31" s="11"/>
      <c r="I31" s="15">
        <f>IF(AND(ISNUMBER(F31),ISNUMBER(G31)),ROUND((IF(G31&lt;=F31,G31+1,G31)-F31)*24-N(H31)/60,2),"")</f>
      </c>
      <c r="J31" s="13"/>
      <c r="K31">
        <f>IF(AND(ISNUMBER(A31),ISNUMBER(F31)),A31+F31,"")</f>
      </c>
      <c r="L31">
        <f>IF(AND(ISNUMBER(A31),ISNUMBER(G31)),A31+IF(G31&lt;=F31,G31+1,G31),"")</f>
      </c>
    </row>
    <row r="32" spans="1:12" x14ac:dyDescent="0.25">
      <c r="A32" s="10"/>
      <c r="B32" s="13"/>
      <c r="C32" s="13"/>
      <c r="D32" s="13"/>
      <c r="E32" s="13"/>
      <c r="F32" s="14"/>
      <c r="G32" s="14"/>
      <c r="H32" s="11"/>
      <c r="I32" s="15">
        <f>IF(AND(ISNUMBER(F32),ISNUMBER(G32)),ROUND((IF(G32&lt;=F32,G32+1,G32)-F32)*24-N(H32)/60,2),"")</f>
      </c>
      <c r="J32" s="13"/>
      <c r="K32">
        <f>IF(AND(ISNUMBER(A32),ISNUMBER(F32)),A32+F32,"")</f>
      </c>
      <c r="L32">
        <f>IF(AND(ISNUMBER(A32),ISNUMBER(G32)),A32+IF(G32&lt;=F32,G32+1,G32),"")</f>
      </c>
    </row>
    <row r="33" spans="1:12" x14ac:dyDescent="0.25">
      <c r="A33" s="10"/>
      <c r="B33" s="13"/>
      <c r="C33" s="13"/>
      <c r="D33" s="13"/>
      <c r="E33" s="13"/>
      <c r="F33" s="14"/>
      <c r="G33" s="14"/>
      <c r="H33" s="11"/>
      <c r="I33" s="15">
        <f>IF(AND(ISNUMBER(F33),ISNUMBER(G33)),ROUND((IF(G33&lt;=F33,G33+1,G33)-F33)*24-N(H33)/60,2),"")</f>
      </c>
      <c r="J33" s="13"/>
      <c r="K33">
        <f>IF(AND(ISNUMBER(A33),ISNUMBER(F33)),A33+F33,"")</f>
      </c>
      <c r="L33">
        <f>IF(AND(ISNUMBER(A33),ISNUMBER(G33)),A33+IF(G33&lt;=F33,G33+1,G33),"")</f>
      </c>
    </row>
    <row r="34" spans="1:12" x14ac:dyDescent="0.25">
      <c r="A34" s="10"/>
      <c r="B34" s="13"/>
      <c r="C34" s="13"/>
      <c r="D34" s="13"/>
      <c r="E34" s="13"/>
      <c r="F34" s="14"/>
      <c r="G34" s="14"/>
      <c r="H34" s="11"/>
      <c r="I34" s="15">
        <f>IF(AND(ISNUMBER(F34),ISNUMBER(G34)),ROUND((IF(G34&lt;=F34,G34+1,G34)-F34)*24-N(H34)/60,2),"")</f>
      </c>
      <c r="J34" s="13"/>
      <c r="K34">
        <f>IF(AND(ISNUMBER(A34),ISNUMBER(F34)),A34+F34,"")</f>
      </c>
      <c r="L34">
        <f>IF(AND(ISNUMBER(A34),ISNUMBER(G34)),A34+IF(G34&lt;=F34,G34+1,G34),"")</f>
      </c>
    </row>
    <row r="35" spans="1:12" x14ac:dyDescent="0.25">
      <c r="A35" s="10"/>
      <c r="B35" s="13"/>
      <c r="C35" s="13"/>
      <c r="D35" s="13"/>
      <c r="E35" s="13"/>
      <c r="F35" s="14"/>
      <c r="G35" s="14"/>
      <c r="H35" s="11"/>
      <c r="I35" s="15">
        <f>IF(AND(ISNUMBER(F35),ISNUMBER(G35)),ROUND((IF(G35&lt;=F35,G35+1,G35)-F35)*24-N(H35)/60,2),"")</f>
      </c>
      <c r="J35" s="13"/>
      <c r="K35">
        <f>IF(AND(ISNUMBER(A35),ISNUMBER(F35)),A35+F35,"")</f>
      </c>
      <c r="L35">
        <f>IF(AND(ISNUMBER(A35),ISNUMBER(G35)),A35+IF(G35&lt;=F35,G35+1,G35),"")</f>
      </c>
    </row>
    <row r="36" spans="1:12" x14ac:dyDescent="0.25">
      <c r="A36" s="10"/>
      <c r="B36" s="13"/>
      <c r="C36" s="13"/>
      <c r="D36" s="13"/>
      <c r="E36" s="13"/>
      <c r="F36" s="14"/>
      <c r="G36" s="14"/>
      <c r="H36" s="11"/>
      <c r="I36" s="15">
        <f>IF(AND(ISNUMBER(F36),ISNUMBER(G36)),ROUND((IF(G36&lt;=F36,G36+1,G36)-F36)*24-N(H36)/60,2),"")</f>
      </c>
      <c r="J36" s="13"/>
      <c r="K36">
        <f>IF(AND(ISNUMBER(A36),ISNUMBER(F36)),A36+F36,"")</f>
      </c>
      <c r="L36">
        <f>IF(AND(ISNUMBER(A36),ISNUMBER(G36)),A36+IF(G36&lt;=F36,G36+1,G36),"")</f>
      </c>
    </row>
    <row r="37" spans="1:12" x14ac:dyDescent="0.25">
      <c r="A37" s="10"/>
      <c r="B37" s="13"/>
      <c r="C37" s="13"/>
      <c r="D37" s="13"/>
      <c r="E37" s="13"/>
      <c r="F37" s="14"/>
      <c r="G37" s="14"/>
      <c r="H37" s="11"/>
      <c r="I37" s="15">
        <f>IF(AND(ISNUMBER(F37),ISNUMBER(G37)),ROUND((IF(G37&lt;=F37,G37+1,G37)-F37)*24-N(H37)/60,2),"")</f>
      </c>
      <c r="J37" s="13"/>
      <c r="K37">
        <f>IF(AND(ISNUMBER(A37),ISNUMBER(F37)),A37+F37,"")</f>
      </c>
      <c r="L37">
        <f>IF(AND(ISNUMBER(A37),ISNUMBER(G37)),A37+IF(G37&lt;=F37,G37+1,G37),"")</f>
      </c>
    </row>
    <row r="38" spans="1:12" x14ac:dyDescent="0.25">
      <c r="A38" s="10"/>
      <c r="B38" s="13"/>
      <c r="C38" s="13"/>
      <c r="D38" s="13"/>
      <c r="E38" s="13"/>
      <c r="F38" s="14"/>
      <c r="G38" s="14"/>
      <c r="H38" s="11"/>
      <c r="I38" s="15">
        <f>IF(AND(ISNUMBER(F38),ISNUMBER(G38)),ROUND((IF(G38&lt;=F38,G38+1,G38)-F38)*24-N(H38)/60,2),"")</f>
      </c>
      <c r="J38" s="13"/>
      <c r="K38">
        <f>IF(AND(ISNUMBER(A38),ISNUMBER(F38)),A38+F38,"")</f>
      </c>
      <c r="L38">
        <f>IF(AND(ISNUMBER(A38),ISNUMBER(G38)),A38+IF(G38&lt;=F38,G38+1,G38),"")</f>
      </c>
    </row>
    <row r="39" spans="1:12" x14ac:dyDescent="0.25">
      <c r="A39" s="10"/>
      <c r="B39" s="13"/>
      <c r="C39" s="13"/>
      <c r="D39" s="13"/>
      <c r="E39" s="13"/>
      <c r="F39" s="14"/>
      <c r="G39" s="14"/>
      <c r="H39" s="11"/>
      <c r="I39" s="15">
        <f>IF(AND(ISNUMBER(F39),ISNUMBER(G39)),ROUND((IF(G39&lt;=F39,G39+1,G39)-F39)*24-N(H39)/60,2),"")</f>
      </c>
      <c r="J39" s="13"/>
      <c r="K39">
        <f>IF(AND(ISNUMBER(A39),ISNUMBER(F39)),A39+F39,"")</f>
      </c>
      <c r="L39">
        <f>IF(AND(ISNUMBER(A39),ISNUMBER(G39)),A39+IF(G39&lt;=F39,G39+1,G39),"")</f>
      </c>
    </row>
    <row r="40" spans="1:12" x14ac:dyDescent="0.25">
      <c r="A40" s="10"/>
      <c r="B40" s="13"/>
      <c r="C40" s="13"/>
      <c r="D40" s="13"/>
      <c r="E40" s="13"/>
      <c r="F40" s="14"/>
      <c r="G40" s="14"/>
      <c r="H40" s="11"/>
      <c r="I40" s="15">
        <f>IF(AND(ISNUMBER(F40),ISNUMBER(G40)),ROUND((IF(G40&lt;=F40,G40+1,G40)-F40)*24-N(H40)/60,2),"")</f>
      </c>
      <c r="J40" s="13"/>
      <c r="K40">
        <f>IF(AND(ISNUMBER(A40),ISNUMBER(F40)),A40+F40,"")</f>
      </c>
      <c r="L40">
        <f>IF(AND(ISNUMBER(A40),ISNUMBER(G40)),A40+IF(G40&lt;=F40,G40+1,G40),"")</f>
      </c>
    </row>
    <row r="41" spans="1:12" x14ac:dyDescent="0.25">
      <c r="A41" s="10"/>
      <c r="B41" s="13"/>
      <c r="C41" s="13"/>
      <c r="D41" s="13"/>
      <c r="E41" s="13"/>
      <c r="F41" s="14"/>
      <c r="G41" s="14"/>
      <c r="H41" s="11"/>
      <c r="I41" s="15">
        <f>IF(AND(ISNUMBER(F41),ISNUMBER(G41)),ROUND((IF(G41&lt;=F41,G41+1,G41)-F41)*24-N(H41)/60,2),"")</f>
      </c>
      <c r="J41" s="13"/>
      <c r="K41">
        <f>IF(AND(ISNUMBER(A41),ISNUMBER(F41)),A41+F41,"")</f>
      </c>
      <c r="L41">
        <f>IF(AND(ISNUMBER(A41),ISNUMBER(G41)),A41+IF(G41&lt;=F41,G41+1,G41),"")</f>
      </c>
    </row>
    <row r="42" spans="1:12" x14ac:dyDescent="0.25">
      <c r="A42" s="10"/>
      <c r="B42" s="13"/>
      <c r="C42" s="13"/>
      <c r="D42" s="13"/>
      <c r="E42" s="13"/>
      <c r="F42" s="14"/>
      <c r="G42" s="14"/>
      <c r="H42" s="11"/>
      <c r="I42" s="15">
        <f>IF(AND(ISNUMBER(F42),ISNUMBER(G42)),ROUND((IF(G42&lt;=F42,G42+1,G42)-F42)*24-N(H42)/60,2),"")</f>
      </c>
      <c r="J42" s="13"/>
      <c r="K42">
        <f>IF(AND(ISNUMBER(A42),ISNUMBER(F42)),A42+F42,"")</f>
      </c>
      <c r="L42">
        <f>IF(AND(ISNUMBER(A42),ISNUMBER(G42)),A42+IF(G42&lt;=F42,G42+1,G42),"")</f>
      </c>
    </row>
    <row r="43" spans="1:12" x14ac:dyDescent="0.25">
      <c r="A43" s="10"/>
      <c r="B43" s="13"/>
      <c r="C43" s="13"/>
      <c r="D43" s="13"/>
      <c r="E43" s="13"/>
      <c r="F43" s="14"/>
      <c r="G43" s="14"/>
      <c r="H43" s="11"/>
      <c r="I43" s="15">
        <f>IF(AND(ISNUMBER(F43),ISNUMBER(G43)),ROUND((IF(G43&lt;=F43,G43+1,G43)-F43)*24-N(H43)/60,2),"")</f>
      </c>
      <c r="J43" s="13"/>
      <c r="K43">
        <f>IF(AND(ISNUMBER(A43),ISNUMBER(F43)),A43+F43,"")</f>
      </c>
      <c r="L43">
        <f>IF(AND(ISNUMBER(A43),ISNUMBER(G43)),A43+IF(G43&lt;=F43,G43+1,G43),"")</f>
      </c>
    </row>
    <row r="44" spans="1:12" x14ac:dyDescent="0.25">
      <c r="A44" s="10"/>
      <c r="B44" s="13"/>
      <c r="C44" s="13"/>
      <c r="D44" s="13"/>
      <c r="E44" s="13"/>
      <c r="F44" s="14"/>
      <c r="G44" s="14"/>
      <c r="H44" s="11"/>
      <c r="I44" s="15">
        <f>IF(AND(ISNUMBER(F44),ISNUMBER(G44)),ROUND((IF(G44&lt;=F44,G44+1,G44)-F44)*24-N(H44)/60,2),"")</f>
      </c>
      <c r="J44" s="13"/>
      <c r="K44">
        <f>IF(AND(ISNUMBER(A44),ISNUMBER(F44)),A44+F44,"")</f>
      </c>
      <c r="L44">
        <f>IF(AND(ISNUMBER(A44),ISNUMBER(G44)),A44+IF(G44&lt;=F44,G44+1,G44),"")</f>
      </c>
    </row>
    <row r="45" spans="1:12" x14ac:dyDescent="0.25">
      <c r="A45" s="10"/>
      <c r="B45" s="13"/>
      <c r="C45" s="13"/>
      <c r="D45" s="13"/>
      <c r="E45" s="13"/>
      <c r="F45" s="14"/>
      <c r="G45" s="14"/>
      <c r="H45" s="11"/>
      <c r="I45" s="15">
        <f>IF(AND(ISNUMBER(F45),ISNUMBER(G45)),ROUND((IF(G45&lt;=F45,G45+1,G45)-F45)*24-N(H45)/60,2),"")</f>
      </c>
      <c r="J45" s="13"/>
      <c r="K45">
        <f>IF(AND(ISNUMBER(A45),ISNUMBER(F45)),A45+F45,"")</f>
      </c>
      <c r="L45">
        <f>IF(AND(ISNUMBER(A45),ISNUMBER(G45)),A45+IF(G45&lt;=F45,G45+1,G45),"")</f>
      </c>
    </row>
    <row r="46" spans="1:12" x14ac:dyDescent="0.25">
      <c r="A46" s="10"/>
      <c r="B46" s="13"/>
      <c r="C46" s="13"/>
      <c r="D46" s="13"/>
      <c r="E46" s="13"/>
      <c r="F46" s="14"/>
      <c r="G46" s="14"/>
      <c r="H46" s="11"/>
      <c r="I46" s="15">
        <f>IF(AND(ISNUMBER(F46),ISNUMBER(G46)),ROUND((IF(G46&lt;=F46,G46+1,G46)-F46)*24-N(H46)/60,2),"")</f>
      </c>
      <c r="J46" s="13"/>
      <c r="K46">
        <f>IF(AND(ISNUMBER(A46),ISNUMBER(F46)),A46+F46,"")</f>
      </c>
      <c r="L46">
        <f>IF(AND(ISNUMBER(A46),ISNUMBER(G46)),A46+IF(G46&lt;=F46,G46+1,G46),"")</f>
      </c>
    </row>
    <row r="47" spans="1:12" x14ac:dyDescent="0.25">
      <c r="A47" s="10"/>
      <c r="B47" s="13"/>
      <c r="C47" s="13"/>
      <c r="D47" s="13"/>
      <c r="E47" s="13"/>
      <c r="F47" s="14"/>
      <c r="G47" s="14"/>
      <c r="H47" s="11"/>
      <c r="I47" s="15">
        <f>IF(AND(ISNUMBER(F47),ISNUMBER(G47)),ROUND((IF(G47&lt;=F47,G47+1,G47)-F47)*24-N(H47)/60,2),"")</f>
      </c>
      <c r="J47" s="13"/>
      <c r="K47">
        <f>IF(AND(ISNUMBER(A47),ISNUMBER(F47)),A47+F47,"")</f>
      </c>
      <c r="L47">
        <f>IF(AND(ISNUMBER(A47),ISNUMBER(G47)),A47+IF(G47&lt;=F47,G47+1,G47),"")</f>
      </c>
    </row>
    <row r="48" spans="1:12" x14ac:dyDescent="0.25">
      <c r="A48" s="10"/>
      <c r="B48" s="13"/>
      <c r="C48" s="13"/>
      <c r="D48" s="13"/>
      <c r="E48" s="13"/>
      <c r="F48" s="14"/>
      <c r="G48" s="14"/>
      <c r="H48" s="11"/>
      <c r="I48" s="15">
        <f>IF(AND(ISNUMBER(F48),ISNUMBER(G48)),ROUND((IF(G48&lt;=F48,G48+1,G48)-F48)*24-N(H48)/60,2),"")</f>
      </c>
      <c r="J48" s="13"/>
      <c r="K48">
        <f>IF(AND(ISNUMBER(A48),ISNUMBER(F48)),A48+F48,"")</f>
      </c>
      <c r="L48">
        <f>IF(AND(ISNUMBER(A48),ISNUMBER(G48)),A48+IF(G48&lt;=F48,G48+1,G48),"")</f>
      </c>
    </row>
    <row r="49" spans="1:12" x14ac:dyDescent="0.25">
      <c r="A49" s="10"/>
      <c r="B49" s="13"/>
      <c r="C49" s="13"/>
      <c r="D49" s="13"/>
      <c r="E49" s="13"/>
      <c r="F49" s="14"/>
      <c r="G49" s="14"/>
      <c r="H49" s="11"/>
      <c r="I49" s="15">
        <f>IF(AND(ISNUMBER(F49),ISNUMBER(G49)),ROUND((IF(G49&lt;=F49,G49+1,G49)-F49)*24-N(H49)/60,2),"")</f>
      </c>
      <c r="J49" s="13"/>
      <c r="K49">
        <f>IF(AND(ISNUMBER(A49),ISNUMBER(F49)),A49+F49,"")</f>
      </c>
      <c r="L49">
        <f>IF(AND(ISNUMBER(A49),ISNUMBER(G49)),A49+IF(G49&lt;=F49,G49+1,G49),"")</f>
      </c>
    </row>
    <row r="50" spans="1:12" x14ac:dyDescent="0.25">
      <c r="A50" s="10"/>
      <c r="B50" s="13"/>
      <c r="C50" s="13"/>
      <c r="D50" s="13"/>
      <c r="E50" s="13"/>
      <c r="F50" s="14"/>
      <c r="G50" s="14"/>
      <c r="H50" s="11"/>
      <c r="I50" s="15">
        <f>IF(AND(ISNUMBER(F50),ISNUMBER(G50)),ROUND((IF(G50&lt;=F50,G50+1,G50)-F50)*24-N(H50)/60,2),"")</f>
      </c>
      <c r="J50" s="13"/>
      <c r="K50">
        <f>IF(AND(ISNUMBER(A50),ISNUMBER(F50)),A50+F50,"")</f>
      </c>
      <c r="L50">
        <f>IF(AND(ISNUMBER(A50),ISNUMBER(G50)),A50+IF(G50&lt;=F50,G50+1,G50),"")</f>
      </c>
    </row>
    <row r="51" spans="1:12" x14ac:dyDescent="0.25">
      <c r="A51" s="10"/>
      <c r="B51" s="13"/>
      <c r="C51" s="13"/>
      <c r="D51" s="13"/>
      <c r="E51" s="13"/>
      <c r="F51" s="14"/>
      <c r="G51" s="14"/>
      <c r="H51" s="11"/>
      <c r="I51" s="15">
        <f>IF(AND(ISNUMBER(F51),ISNUMBER(G51)),ROUND((IF(G51&lt;=F51,G51+1,G51)-F51)*24-N(H51)/60,2),"")</f>
      </c>
      <c r="J51" s="13"/>
      <c r="K51">
        <f>IF(AND(ISNUMBER(A51),ISNUMBER(F51)),A51+F51,"")</f>
      </c>
      <c r="L51">
        <f>IF(AND(ISNUMBER(A51),ISNUMBER(G51)),A51+IF(G51&lt;=F51,G51+1,G51),"")</f>
      </c>
    </row>
    <row r="52" spans="1:12" x14ac:dyDescent="0.25">
      <c r="A52" s="10"/>
      <c r="B52" s="13"/>
      <c r="C52" s="13"/>
      <c r="D52" s="13"/>
      <c r="E52" s="13"/>
      <c r="F52" s="14"/>
      <c r="G52" s="14"/>
      <c r="H52" s="11"/>
      <c r="I52" s="15">
        <f>IF(AND(ISNUMBER(F52),ISNUMBER(G52)),ROUND((IF(G52&lt;=F52,G52+1,G52)-F52)*24-N(H52)/60,2),"")</f>
      </c>
      <c r="J52" s="13"/>
      <c r="K52">
        <f>IF(AND(ISNUMBER(A52),ISNUMBER(F52)),A52+F52,"")</f>
      </c>
      <c r="L52">
        <f>IF(AND(ISNUMBER(A52),ISNUMBER(G52)),A52+IF(G52&lt;=F52,G52+1,G52),"")</f>
      </c>
    </row>
    <row r="53" spans="1:12" x14ac:dyDescent="0.25">
      <c r="A53" s="10"/>
      <c r="B53" s="13"/>
      <c r="C53" s="13"/>
      <c r="D53" s="13"/>
      <c r="E53" s="13"/>
      <c r="F53" s="14"/>
      <c r="G53" s="14"/>
      <c r="H53" s="11"/>
      <c r="I53" s="15">
        <f>IF(AND(ISNUMBER(F53),ISNUMBER(G53)),ROUND((IF(G53&lt;=F53,G53+1,G53)-F53)*24-N(H53)/60,2),"")</f>
      </c>
      <c r="J53" s="13"/>
      <c r="K53">
        <f>IF(AND(ISNUMBER(A53),ISNUMBER(F53)),A53+F53,"")</f>
      </c>
      <c r="L53">
        <f>IF(AND(ISNUMBER(A53),ISNUMBER(G53)),A53+IF(G53&lt;=F53,G53+1,G53),"")</f>
      </c>
    </row>
    <row r="54" spans="1:12" x14ac:dyDescent="0.25">
      <c r="A54" s="10"/>
      <c r="B54" s="13"/>
      <c r="C54" s="13"/>
      <c r="D54" s="13"/>
      <c r="E54" s="13"/>
      <c r="F54" s="14"/>
      <c r="G54" s="14"/>
      <c r="H54" s="11"/>
      <c r="I54" s="15">
        <f>IF(AND(ISNUMBER(F54),ISNUMBER(G54)),ROUND((IF(G54&lt;=F54,G54+1,G54)-F54)*24-N(H54)/60,2),"")</f>
      </c>
      <c r="J54" s="13"/>
      <c r="K54">
        <f>IF(AND(ISNUMBER(A54),ISNUMBER(F54)),A54+F54,"")</f>
      </c>
      <c r="L54">
        <f>IF(AND(ISNUMBER(A54),ISNUMBER(G54)),A54+IF(G54&lt;=F54,G54+1,G54),"")</f>
      </c>
    </row>
    <row r="55" spans="1:12" x14ac:dyDescent="0.25">
      <c r="A55" s="10"/>
      <c r="B55" s="13"/>
      <c r="C55" s="13"/>
      <c r="D55" s="13"/>
      <c r="E55" s="13"/>
      <c r="F55" s="14"/>
      <c r="G55" s="14"/>
      <c r="H55" s="11"/>
      <c r="I55" s="15">
        <f>IF(AND(ISNUMBER(F55),ISNUMBER(G55)),ROUND((IF(G55&lt;=F55,G55+1,G55)-F55)*24-N(H55)/60,2),"")</f>
      </c>
      <c r="J55" s="13"/>
      <c r="K55">
        <f>IF(AND(ISNUMBER(A55),ISNUMBER(F55)),A55+F55,"")</f>
      </c>
      <c r="L55">
        <f>IF(AND(ISNUMBER(A55),ISNUMBER(G55)),A55+IF(G55&lt;=F55,G55+1,G55),"")</f>
      </c>
    </row>
    <row r="56" spans="1:12" x14ac:dyDescent="0.25">
      <c r="A56" s="10"/>
      <c r="B56" s="13"/>
      <c r="C56" s="13"/>
      <c r="D56" s="13"/>
      <c r="E56" s="13"/>
      <c r="F56" s="14"/>
      <c r="G56" s="14"/>
      <c r="H56" s="11"/>
      <c r="I56" s="15">
        <f>IF(AND(ISNUMBER(F56),ISNUMBER(G56)),ROUND((IF(G56&lt;=F56,G56+1,G56)-F56)*24-N(H56)/60,2),"")</f>
      </c>
      <c r="J56" s="13"/>
      <c r="K56">
        <f>IF(AND(ISNUMBER(A56),ISNUMBER(F56)),A56+F56,"")</f>
      </c>
      <c r="L56">
        <f>IF(AND(ISNUMBER(A56),ISNUMBER(G56)),A56+IF(G56&lt;=F56,G56+1,G56),"")</f>
      </c>
    </row>
    <row r="57" spans="1:12" x14ac:dyDescent="0.25">
      <c r="A57" s="10"/>
      <c r="B57" s="13"/>
      <c r="C57" s="13"/>
      <c r="D57" s="13"/>
      <c r="E57" s="13"/>
      <c r="F57" s="14"/>
      <c r="G57" s="14"/>
      <c r="H57" s="11"/>
      <c r="I57" s="15">
        <f>IF(AND(ISNUMBER(F57),ISNUMBER(G57)),ROUND((IF(G57&lt;=F57,G57+1,G57)-F57)*24-N(H57)/60,2),"")</f>
      </c>
      <c r="J57" s="13"/>
      <c r="K57">
        <f>IF(AND(ISNUMBER(A57),ISNUMBER(F57)),A57+F57,"")</f>
      </c>
      <c r="L57">
        <f>IF(AND(ISNUMBER(A57),ISNUMBER(G57)),A57+IF(G57&lt;=F57,G57+1,G57),"")</f>
      </c>
    </row>
    <row r="58" spans="1:12" x14ac:dyDescent="0.25">
      <c r="A58" s="10"/>
      <c r="B58" s="13"/>
      <c r="C58" s="13"/>
      <c r="D58" s="13"/>
      <c r="E58" s="13"/>
      <c r="F58" s="14"/>
      <c r="G58" s="14"/>
      <c r="H58" s="11"/>
      <c r="I58" s="15">
        <f>IF(AND(ISNUMBER(F58),ISNUMBER(G58)),ROUND((IF(G58&lt;=F58,G58+1,G58)-F58)*24-N(H58)/60,2),"")</f>
      </c>
      <c r="J58" s="13"/>
      <c r="K58">
        <f>IF(AND(ISNUMBER(A58),ISNUMBER(F58)),A58+F58,"")</f>
      </c>
      <c r="L58">
        <f>IF(AND(ISNUMBER(A58),ISNUMBER(G58)),A58+IF(G58&lt;=F58,G58+1,G58),"")</f>
      </c>
    </row>
    <row r="59" spans="1:12" x14ac:dyDescent="0.25">
      <c r="A59" s="10"/>
      <c r="B59" s="13"/>
      <c r="C59" s="13"/>
      <c r="D59" s="13"/>
      <c r="E59" s="13"/>
      <c r="F59" s="14"/>
      <c r="G59" s="14"/>
      <c r="H59" s="11"/>
      <c r="I59" s="15">
        <f>IF(AND(ISNUMBER(F59),ISNUMBER(G59)),ROUND((IF(G59&lt;=F59,G59+1,G59)-F59)*24-N(H59)/60,2),"")</f>
      </c>
      <c r="J59" s="13"/>
      <c r="K59">
        <f>IF(AND(ISNUMBER(A59),ISNUMBER(F59)),A59+F59,"")</f>
      </c>
      <c r="L59">
        <f>IF(AND(ISNUMBER(A59),ISNUMBER(G59)),A59+IF(G59&lt;=F59,G59+1,G59),"")</f>
      </c>
    </row>
    <row r="60" spans="1:12" x14ac:dyDescent="0.25">
      <c r="A60" s="10"/>
      <c r="B60" s="13"/>
      <c r="C60" s="13"/>
      <c r="D60" s="13"/>
      <c r="E60" s="13"/>
      <c r="F60" s="14"/>
      <c r="G60" s="14"/>
      <c r="H60" s="11"/>
      <c r="I60" s="15">
        <f>IF(AND(ISNUMBER(F60),ISNUMBER(G60)),ROUND((IF(G60&lt;=F60,G60+1,G60)-F60)*24-N(H60)/60,2),"")</f>
      </c>
      <c r="J60" s="13"/>
      <c r="K60">
        <f>IF(AND(ISNUMBER(A60),ISNUMBER(F60)),A60+F60,"")</f>
      </c>
      <c r="L60">
        <f>IF(AND(ISNUMBER(A60),ISNUMBER(G60)),A60+IF(G60&lt;=F60,G60+1,G60),"")</f>
      </c>
    </row>
    <row r="61" spans="1:12" x14ac:dyDescent="0.25">
      <c r="A61" s="10"/>
      <c r="B61" s="13"/>
      <c r="C61" s="13"/>
      <c r="D61" s="13"/>
      <c r="E61" s="13"/>
      <c r="F61" s="14"/>
      <c r="G61" s="14"/>
      <c r="H61" s="11"/>
      <c r="I61" s="15">
        <f>IF(AND(ISNUMBER(F61),ISNUMBER(G61)),ROUND((IF(G61&lt;=F61,G61+1,G61)-F61)*24-N(H61)/60,2),"")</f>
      </c>
      <c r="J61" s="13"/>
      <c r="K61">
        <f>IF(AND(ISNUMBER(A61),ISNUMBER(F61)),A61+F61,"")</f>
      </c>
      <c r="L61">
        <f>IF(AND(ISNUMBER(A61),ISNUMBER(G61)),A61+IF(G61&lt;=F61,G61+1,G61),"")</f>
      </c>
    </row>
    <row r="62" spans="1:12" x14ac:dyDescent="0.25">
      <c r="A62" s="10"/>
      <c r="B62" s="13"/>
      <c r="C62" s="13"/>
      <c r="D62" s="13"/>
      <c r="E62" s="13"/>
      <c r="F62" s="14"/>
      <c r="G62" s="14"/>
      <c r="H62" s="11"/>
      <c r="I62" s="15">
        <f>IF(AND(ISNUMBER(F62),ISNUMBER(G62)),ROUND((IF(G62&lt;=F62,G62+1,G62)-F62)*24-N(H62)/60,2),"")</f>
      </c>
      <c r="J62" s="13"/>
      <c r="K62">
        <f>IF(AND(ISNUMBER(A62),ISNUMBER(F62)),A62+F62,"")</f>
      </c>
      <c r="L62">
        <f>IF(AND(ISNUMBER(A62),ISNUMBER(G62)),A62+IF(G62&lt;=F62,G62+1,G62),"")</f>
      </c>
    </row>
    <row r="63" spans="1:12" x14ac:dyDescent="0.25">
      <c r="A63" s="10"/>
      <c r="B63" s="13"/>
      <c r="C63" s="13"/>
      <c r="D63" s="13"/>
      <c r="E63" s="13"/>
      <c r="F63" s="14"/>
      <c r="G63" s="14"/>
      <c r="H63" s="11"/>
      <c r="I63" s="15">
        <f>IF(AND(ISNUMBER(F63),ISNUMBER(G63)),ROUND((IF(G63&lt;=F63,G63+1,G63)-F63)*24-N(H63)/60,2),"")</f>
      </c>
      <c r="J63" s="13"/>
      <c r="K63">
        <f>IF(AND(ISNUMBER(A63),ISNUMBER(F63)),A63+F63,"")</f>
      </c>
      <c r="L63">
        <f>IF(AND(ISNUMBER(A63),ISNUMBER(G63)),A63+IF(G63&lt;=F63,G63+1,G63),"")</f>
      </c>
    </row>
    <row r="64" spans="1:12" x14ac:dyDescent="0.25">
      <c r="A64" s="10"/>
      <c r="B64" s="13"/>
      <c r="C64" s="13"/>
      <c r="D64" s="13"/>
      <c r="E64" s="13"/>
      <c r="F64" s="14"/>
      <c r="G64" s="14"/>
      <c r="H64" s="11"/>
      <c r="I64" s="15">
        <f>IF(AND(ISNUMBER(F64),ISNUMBER(G64)),ROUND((IF(G64&lt;=F64,G64+1,G64)-F64)*24-N(H64)/60,2),"")</f>
      </c>
      <c r="J64" s="13"/>
      <c r="K64">
        <f>IF(AND(ISNUMBER(A64),ISNUMBER(F64)),A64+F64,"")</f>
      </c>
      <c r="L64">
        <f>IF(AND(ISNUMBER(A64),ISNUMBER(G64)),A64+IF(G64&lt;=F64,G64+1,G64),"")</f>
      </c>
    </row>
    <row r="65" spans="1:12" x14ac:dyDescent="0.25">
      <c r="A65" s="10"/>
      <c r="B65" s="13"/>
      <c r="C65" s="13"/>
      <c r="D65" s="13"/>
      <c r="E65" s="13"/>
      <c r="F65" s="14"/>
      <c r="G65" s="14"/>
      <c r="H65" s="11"/>
      <c r="I65" s="15">
        <f>IF(AND(ISNUMBER(F65),ISNUMBER(G65)),ROUND((IF(G65&lt;=F65,G65+1,G65)-F65)*24-N(H65)/60,2),"")</f>
      </c>
      <c r="J65" s="13"/>
      <c r="K65">
        <f>IF(AND(ISNUMBER(A65),ISNUMBER(F65)),A65+F65,"")</f>
      </c>
      <c r="L65">
        <f>IF(AND(ISNUMBER(A65),ISNUMBER(G65)),A65+IF(G65&lt;=F65,G65+1,G65),"")</f>
      </c>
    </row>
    <row r="66" spans="1:12" x14ac:dyDescent="0.25">
      <c r="A66" s="10"/>
      <c r="B66" s="13"/>
      <c r="C66" s="13"/>
      <c r="D66" s="13"/>
      <c r="E66" s="13"/>
      <c r="F66" s="14"/>
      <c r="G66" s="14"/>
      <c r="H66" s="11"/>
      <c r="I66" s="15">
        <f>IF(AND(ISNUMBER(F66),ISNUMBER(G66)),ROUND((IF(G66&lt;=F66,G66+1,G66)-F66)*24-N(H66)/60,2),"")</f>
      </c>
      <c r="J66" s="13"/>
      <c r="K66">
        <f>IF(AND(ISNUMBER(A66),ISNUMBER(F66)),A66+F66,"")</f>
      </c>
      <c r="L66">
        <f>IF(AND(ISNUMBER(A66),ISNUMBER(G66)),A66+IF(G66&lt;=F66,G66+1,G66),"")</f>
      </c>
    </row>
    <row r="67" spans="1:12" x14ac:dyDescent="0.25">
      <c r="A67" s="10"/>
      <c r="B67" s="13"/>
      <c r="C67" s="13"/>
      <c r="D67" s="13"/>
      <c r="E67" s="13"/>
      <c r="F67" s="14"/>
      <c r="G67" s="14"/>
      <c r="H67" s="11"/>
      <c r="I67" s="15">
        <f>IF(AND(ISNUMBER(F67),ISNUMBER(G67)),ROUND((IF(G67&lt;=F67,G67+1,G67)-F67)*24-N(H67)/60,2),"")</f>
      </c>
      <c r="J67" s="13"/>
      <c r="K67">
        <f>IF(AND(ISNUMBER(A67),ISNUMBER(F67)),A67+F67,"")</f>
      </c>
      <c r="L67">
        <f>IF(AND(ISNUMBER(A67),ISNUMBER(G67)),A67+IF(G67&lt;=F67,G67+1,G67),"")</f>
      </c>
    </row>
    <row r="68" spans="1:12" x14ac:dyDescent="0.25">
      <c r="A68" s="10"/>
      <c r="B68" s="13"/>
      <c r="C68" s="13"/>
      <c r="D68" s="13"/>
      <c r="E68" s="13"/>
      <c r="F68" s="14"/>
      <c r="G68" s="14"/>
      <c r="H68" s="11"/>
      <c r="I68" s="15">
        <f>IF(AND(ISNUMBER(F68),ISNUMBER(G68)),ROUND((IF(G68&lt;=F68,G68+1,G68)-F68)*24-N(H68)/60,2),"")</f>
      </c>
      <c r="J68" s="13"/>
      <c r="K68">
        <f>IF(AND(ISNUMBER(A68),ISNUMBER(F68)),A68+F68,"")</f>
      </c>
      <c r="L68">
        <f>IF(AND(ISNUMBER(A68),ISNUMBER(G68)),A68+IF(G68&lt;=F68,G68+1,G68),"")</f>
      </c>
    </row>
    <row r="69" spans="1:12" x14ac:dyDescent="0.25">
      <c r="A69" s="10"/>
      <c r="B69" s="13"/>
      <c r="C69" s="13"/>
      <c r="D69" s="13"/>
      <c r="E69" s="13"/>
      <c r="F69" s="14"/>
      <c r="G69" s="14"/>
      <c r="H69" s="11"/>
      <c r="I69" s="15">
        <f>IF(AND(ISNUMBER(F69),ISNUMBER(G69)),ROUND((IF(G69&lt;=F69,G69+1,G69)-F69)*24-N(H69)/60,2),"")</f>
      </c>
      <c r="J69" s="13"/>
      <c r="K69">
        <f>IF(AND(ISNUMBER(A69),ISNUMBER(F69)),A69+F69,"")</f>
      </c>
      <c r="L69">
        <f>IF(AND(ISNUMBER(A69),ISNUMBER(G69)),A69+IF(G69&lt;=F69,G69+1,G69),"")</f>
      </c>
    </row>
    <row r="70" spans="1:12" x14ac:dyDescent="0.25">
      <c r="A70" s="10"/>
      <c r="B70" s="13"/>
      <c r="C70" s="13"/>
      <c r="D70" s="13"/>
      <c r="E70" s="13"/>
      <c r="F70" s="14"/>
      <c r="G70" s="14"/>
      <c r="H70" s="11"/>
      <c r="I70" s="15">
        <f>IF(AND(ISNUMBER(F70),ISNUMBER(G70)),ROUND((IF(G70&lt;=F70,G70+1,G70)-F70)*24-N(H70)/60,2),"")</f>
      </c>
      <c r="J70" s="13"/>
      <c r="K70">
        <f>IF(AND(ISNUMBER(A70),ISNUMBER(F70)),A70+F70,"")</f>
      </c>
      <c r="L70">
        <f>IF(AND(ISNUMBER(A70),ISNUMBER(G70)),A70+IF(G70&lt;=F70,G70+1,G70),"")</f>
      </c>
    </row>
    <row r="71" spans="1:12" x14ac:dyDescent="0.25">
      <c r="A71" s="10"/>
      <c r="B71" s="13"/>
      <c r="C71" s="13"/>
      <c r="D71" s="13"/>
      <c r="E71" s="13"/>
      <c r="F71" s="14"/>
      <c r="G71" s="14"/>
      <c r="H71" s="11"/>
      <c r="I71" s="15">
        <f>IF(AND(ISNUMBER(F71),ISNUMBER(G71)),ROUND((IF(G71&lt;=F71,G71+1,G71)-F71)*24-N(H71)/60,2),"")</f>
      </c>
      <c r="J71" s="13"/>
      <c r="K71">
        <f>IF(AND(ISNUMBER(A71),ISNUMBER(F71)),A71+F71,"")</f>
      </c>
      <c r="L71">
        <f>IF(AND(ISNUMBER(A71),ISNUMBER(G71)),A71+IF(G71&lt;=F71,G71+1,G71),"")</f>
      </c>
    </row>
    <row r="72" spans="1:12" x14ac:dyDescent="0.25">
      <c r="A72" s="10"/>
      <c r="B72" s="13"/>
      <c r="C72" s="13"/>
      <c r="D72" s="13"/>
      <c r="E72" s="13"/>
      <c r="F72" s="14"/>
      <c r="G72" s="14"/>
      <c r="H72" s="11"/>
      <c r="I72" s="15">
        <f>IF(AND(ISNUMBER(F72),ISNUMBER(G72)),ROUND((IF(G72&lt;=F72,G72+1,G72)-F72)*24-N(H72)/60,2),"")</f>
      </c>
      <c r="J72" s="13"/>
      <c r="K72">
        <f>IF(AND(ISNUMBER(A72),ISNUMBER(F72)),A72+F72,"")</f>
      </c>
      <c r="L72">
        <f>IF(AND(ISNUMBER(A72),ISNUMBER(G72)),A72+IF(G72&lt;=F72,G72+1,G72),"")</f>
      </c>
    </row>
    <row r="73" spans="1:12" x14ac:dyDescent="0.25">
      <c r="A73" s="10"/>
      <c r="B73" s="13"/>
      <c r="C73" s="13"/>
      <c r="D73" s="13"/>
      <c r="E73" s="13"/>
      <c r="F73" s="14"/>
      <c r="G73" s="14"/>
      <c r="H73" s="11"/>
      <c r="I73" s="15">
        <f>IF(AND(ISNUMBER(F73),ISNUMBER(G73)),ROUND((IF(G73&lt;=F73,G73+1,G73)-F73)*24-N(H73)/60,2),"")</f>
      </c>
      <c r="J73" s="13"/>
      <c r="K73">
        <f>IF(AND(ISNUMBER(A73),ISNUMBER(F73)),A73+F73,"")</f>
      </c>
      <c r="L73">
        <f>IF(AND(ISNUMBER(A73),ISNUMBER(G73)),A73+IF(G73&lt;=F73,G73+1,G73),"")</f>
      </c>
    </row>
    <row r="74" spans="1:12" x14ac:dyDescent="0.25">
      <c r="A74" s="10"/>
      <c r="B74" s="13"/>
      <c r="C74" s="13"/>
      <c r="D74" s="13"/>
      <c r="E74" s="13"/>
      <c r="F74" s="14"/>
      <c r="G74" s="14"/>
      <c r="H74" s="11"/>
      <c r="I74" s="15">
        <f>IF(AND(ISNUMBER(F74),ISNUMBER(G74)),ROUND((IF(G74&lt;=F74,G74+1,G74)-F74)*24-N(H74)/60,2),"")</f>
      </c>
      <c r="J74" s="13"/>
      <c r="K74">
        <f>IF(AND(ISNUMBER(A74),ISNUMBER(F74)),A74+F74,"")</f>
      </c>
      <c r="L74">
        <f>IF(AND(ISNUMBER(A74),ISNUMBER(G74)),A74+IF(G74&lt;=F74,G74+1,G74),"")</f>
      </c>
    </row>
    <row r="75" spans="1:12" x14ac:dyDescent="0.25">
      <c r="A75" s="10"/>
      <c r="B75" s="13"/>
      <c r="C75" s="13"/>
      <c r="D75" s="13"/>
      <c r="E75" s="13"/>
      <c r="F75" s="14"/>
      <c r="G75" s="14"/>
      <c r="H75" s="11"/>
      <c r="I75" s="15">
        <f>IF(AND(ISNUMBER(F75),ISNUMBER(G75)),ROUND((IF(G75&lt;=F75,G75+1,G75)-F75)*24-N(H75)/60,2),"")</f>
      </c>
      <c r="J75" s="13"/>
      <c r="K75">
        <f>IF(AND(ISNUMBER(A75),ISNUMBER(F75)),A75+F75,"")</f>
      </c>
      <c r="L75">
        <f>IF(AND(ISNUMBER(A75),ISNUMBER(G75)),A75+IF(G75&lt;=F75,G75+1,G75),"")</f>
      </c>
    </row>
    <row r="76" spans="1:12" x14ac:dyDescent="0.25">
      <c r="A76" s="10"/>
      <c r="B76" s="13"/>
      <c r="C76" s="13"/>
      <c r="D76" s="13"/>
      <c r="E76" s="13"/>
      <c r="F76" s="14"/>
      <c r="G76" s="14"/>
      <c r="H76" s="11"/>
      <c r="I76" s="15">
        <f>IF(AND(ISNUMBER(F76),ISNUMBER(G76)),ROUND((IF(G76&lt;=F76,G76+1,G76)-F76)*24-N(H76)/60,2),"")</f>
      </c>
      <c r="J76" s="13"/>
      <c r="K76">
        <f>IF(AND(ISNUMBER(A76),ISNUMBER(F76)),A76+F76,"")</f>
      </c>
      <c r="L76">
        <f>IF(AND(ISNUMBER(A76),ISNUMBER(G76)),A76+IF(G76&lt;=F76,G76+1,G76),"")</f>
      </c>
    </row>
    <row r="77" spans="1:12" x14ac:dyDescent="0.25">
      <c r="A77" s="10"/>
      <c r="B77" s="13"/>
      <c r="C77" s="13"/>
      <c r="D77" s="13"/>
      <c r="E77" s="13"/>
      <c r="F77" s="14"/>
      <c r="G77" s="14"/>
      <c r="H77" s="11"/>
      <c r="I77" s="15">
        <f>IF(AND(ISNUMBER(F77),ISNUMBER(G77)),ROUND((IF(G77&lt;=F77,G77+1,G77)-F77)*24-N(H77)/60,2),"")</f>
      </c>
      <c r="J77" s="13"/>
      <c r="K77">
        <f>IF(AND(ISNUMBER(A77),ISNUMBER(F77)),A77+F77,"")</f>
      </c>
      <c r="L77">
        <f>IF(AND(ISNUMBER(A77),ISNUMBER(G77)),A77+IF(G77&lt;=F77,G77+1,G77),"")</f>
      </c>
    </row>
    <row r="78" spans="1:12" x14ac:dyDescent="0.25">
      <c r="A78" s="10"/>
      <c r="B78" s="13"/>
      <c r="C78" s="13"/>
      <c r="D78" s="13"/>
      <c r="E78" s="13"/>
      <c r="F78" s="14"/>
      <c r="G78" s="14"/>
      <c r="H78" s="11"/>
      <c r="I78" s="15">
        <f>IF(AND(ISNUMBER(F78),ISNUMBER(G78)),ROUND((IF(G78&lt;=F78,G78+1,G78)-F78)*24-N(H78)/60,2),"")</f>
      </c>
      <c r="J78" s="13"/>
      <c r="K78">
        <f>IF(AND(ISNUMBER(A78),ISNUMBER(F78)),A78+F78,"")</f>
      </c>
      <c r="L78">
        <f>IF(AND(ISNUMBER(A78),ISNUMBER(G78)),A78+IF(G78&lt;=F78,G78+1,G78),"")</f>
      </c>
    </row>
    <row r="79" spans="1:12" x14ac:dyDescent="0.25">
      <c r="A79" s="10"/>
      <c r="B79" s="13"/>
      <c r="C79" s="13"/>
      <c r="D79" s="13"/>
      <c r="E79" s="13"/>
      <c r="F79" s="14"/>
      <c r="G79" s="14"/>
      <c r="H79" s="11"/>
      <c r="I79" s="15">
        <f>IF(AND(ISNUMBER(F79),ISNUMBER(G79)),ROUND((IF(G79&lt;=F79,G79+1,G79)-F79)*24-N(H79)/60,2),"")</f>
      </c>
      <c r="J79" s="13"/>
      <c r="K79">
        <f>IF(AND(ISNUMBER(A79),ISNUMBER(F79)),A79+F79,"")</f>
      </c>
      <c r="L79">
        <f>IF(AND(ISNUMBER(A79),ISNUMBER(G79)),A79+IF(G79&lt;=F79,G79+1,G79),"")</f>
      </c>
    </row>
    <row r="80" spans="1:12" x14ac:dyDescent="0.25">
      <c r="A80" s="10"/>
      <c r="B80" s="13"/>
      <c r="C80" s="13"/>
      <c r="D80" s="13"/>
      <c r="E80" s="13"/>
      <c r="F80" s="14"/>
      <c r="G80" s="14"/>
      <c r="H80" s="11"/>
      <c r="I80" s="15">
        <f>IF(AND(ISNUMBER(F80),ISNUMBER(G80)),ROUND((IF(G80&lt;=F80,G80+1,G80)-F80)*24-N(H80)/60,2),"")</f>
      </c>
      <c r="J80" s="13"/>
      <c r="K80">
        <f>IF(AND(ISNUMBER(A80),ISNUMBER(F80)),A80+F80,"")</f>
      </c>
      <c r="L80">
        <f>IF(AND(ISNUMBER(A80),ISNUMBER(G80)),A80+IF(G80&lt;=F80,G80+1,G80),"")</f>
      </c>
    </row>
    <row r="81" spans="1:12" x14ac:dyDescent="0.25">
      <c r="A81" s="10"/>
      <c r="B81" s="13"/>
      <c r="C81" s="13"/>
      <c r="D81" s="13"/>
      <c r="E81" s="13"/>
      <c r="F81" s="14"/>
      <c r="G81" s="14"/>
      <c r="H81" s="11"/>
      <c r="I81" s="15">
        <f>IF(AND(ISNUMBER(F81),ISNUMBER(G81)),ROUND((IF(G81&lt;=F81,G81+1,G81)-F81)*24-N(H81)/60,2),"")</f>
      </c>
      <c r="J81" s="13"/>
      <c r="K81">
        <f>IF(AND(ISNUMBER(A81),ISNUMBER(F81)),A81+F81,"")</f>
      </c>
      <c r="L81">
        <f>IF(AND(ISNUMBER(A81),ISNUMBER(G81)),A81+IF(G81&lt;=F81,G81+1,G81),"")</f>
      </c>
    </row>
    <row r="82" spans="1:12" x14ac:dyDescent="0.25">
      <c r="A82" s="10"/>
      <c r="B82" s="13"/>
      <c r="C82" s="13"/>
      <c r="D82" s="13"/>
      <c r="E82" s="13"/>
      <c r="F82" s="14"/>
      <c r="G82" s="14"/>
      <c r="H82" s="11"/>
      <c r="I82" s="15">
        <f>IF(AND(ISNUMBER(F82),ISNUMBER(G82)),ROUND((IF(G82&lt;=F82,G82+1,G82)-F82)*24-N(H82)/60,2),"")</f>
      </c>
      <c r="J82" s="13"/>
      <c r="K82">
        <f>IF(AND(ISNUMBER(A82),ISNUMBER(F82)),A82+F82,"")</f>
      </c>
      <c r="L82">
        <f>IF(AND(ISNUMBER(A82),ISNUMBER(G82)),A82+IF(G82&lt;=F82,G82+1,G82),"")</f>
      </c>
    </row>
    <row r="83" spans="1:12" x14ac:dyDescent="0.25">
      <c r="A83" s="10"/>
      <c r="B83" s="13"/>
      <c r="C83" s="13"/>
      <c r="D83" s="13"/>
      <c r="E83" s="13"/>
      <c r="F83" s="14"/>
      <c r="G83" s="14"/>
      <c r="H83" s="11"/>
      <c r="I83" s="15">
        <f>IF(AND(ISNUMBER(F83),ISNUMBER(G83)),ROUND((IF(G83&lt;=F83,G83+1,G83)-F83)*24-N(H83)/60,2),"")</f>
      </c>
      <c r="J83" s="13"/>
      <c r="K83">
        <f>IF(AND(ISNUMBER(A83),ISNUMBER(F83)),A83+F83,"")</f>
      </c>
      <c r="L83">
        <f>IF(AND(ISNUMBER(A83),ISNUMBER(G83)),A83+IF(G83&lt;=F83,G83+1,G83),"")</f>
      </c>
    </row>
    <row r="84" spans="1:12" x14ac:dyDescent="0.25">
      <c r="A84" s="10"/>
      <c r="B84" s="13"/>
      <c r="C84" s="13"/>
      <c r="D84" s="13"/>
      <c r="E84" s="13"/>
      <c r="F84" s="14"/>
      <c r="G84" s="14"/>
      <c r="H84" s="11"/>
      <c r="I84" s="15">
        <f>IF(AND(ISNUMBER(F84),ISNUMBER(G84)),ROUND((IF(G84&lt;=F84,G84+1,G84)-F84)*24-N(H84)/60,2),"")</f>
      </c>
      <c r="J84" s="13"/>
      <c r="K84">
        <f>IF(AND(ISNUMBER(A84),ISNUMBER(F84)),A84+F84,"")</f>
      </c>
      <c r="L84">
        <f>IF(AND(ISNUMBER(A84),ISNUMBER(G84)),A84+IF(G84&lt;=F84,G84+1,G84),"")</f>
      </c>
    </row>
    <row r="85" spans="1:12" x14ac:dyDescent="0.25">
      <c r="A85" s="10"/>
      <c r="B85" s="13"/>
      <c r="C85" s="13"/>
      <c r="D85" s="13"/>
      <c r="E85" s="13"/>
      <c r="F85" s="14"/>
      <c r="G85" s="14"/>
      <c r="H85" s="11"/>
      <c r="I85" s="15">
        <f>IF(AND(ISNUMBER(F85),ISNUMBER(G85)),ROUND((IF(G85&lt;=F85,G85+1,G85)-F85)*24-N(H85)/60,2),"")</f>
      </c>
      <c r="J85" s="13"/>
      <c r="K85">
        <f>IF(AND(ISNUMBER(A85),ISNUMBER(F85)),A85+F85,"")</f>
      </c>
      <c r="L85">
        <f>IF(AND(ISNUMBER(A85),ISNUMBER(G85)),A85+IF(G85&lt;=F85,G85+1,G85),"")</f>
      </c>
    </row>
    <row r="86" spans="1:12" x14ac:dyDescent="0.25">
      <c r="A86" s="10"/>
      <c r="B86" s="13"/>
      <c r="C86" s="13"/>
      <c r="D86" s="13"/>
      <c r="E86" s="13"/>
      <c r="F86" s="14"/>
      <c r="G86" s="14"/>
      <c r="H86" s="11"/>
      <c r="I86" s="15">
        <f>IF(AND(ISNUMBER(F86),ISNUMBER(G86)),ROUND((IF(G86&lt;=F86,G86+1,G86)-F86)*24-N(H86)/60,2),"")</f>
      </c>
      <c r="J86" s="13"/>
      <c r="K86">
        <f>IF(AND(ISNUMBER(A86),ISNUMBER(F86)),A86+F86,"")</f>
      </c>
      <c r="L86">
        <f>IF(AND(ISNUMBER(A86),ISNUMBER(G86)),A86+IF(G86&lt;=F86,G86+1,G86),"")</f>
      </c>
    </row>
    <row r="87" spans="1:12" x14ac:dyDescent="0.25">
      <c r="A87" s="10"/>
      <c r="B87" s="13"/>
      <c r="C87" s="13"/>
      <c r="D87" s="13"/>
      <c r="E87" s="13"/>
      <c r="F87" s="14"/>
      <c r="G87" s="14"/>
      <c r="H87" s="11"/>
      <c r="I87" s="15">
        <f>IF(AND(ISNUMBER(F87),ISNUMBER(G87)),ROUND((IF(G87&lt;=F87,G87+1,G87)-F87)*24-N(H87)/60,2),"")</f>
      </c>
      <c r="J87" s="13"/>
      <c r="K87">
        <f>IF(AND(ISNUMBER(A87),ISNUMBER(F87)),A87+F87,"")</f>
      </c>
      <c r="L87">
        <f>IF(AND(ISNUMBER(A87),ISNUMBER(G87)),A87+IF(G87&lt;=F87,G87+1,G87),"")</f>
      </c>
    </row>
    <row r="88" spans="1:9" x14ac:dyDescent="0.25">
      <c r="A88" s="16" t="s">
        <v>49</v>
      </c>
      <c r="I88" s="15">
        <f>SUM(I8:I87)</f>
      </c>
    </row>
    <row r="90" ht="28" customHeight="1" spans="1:10" x14ac:dyDescent="0.25">
      <c r="A90" s="17" t="s">
        <v>50</v>
      </c>
      <c r="B90" s="17"/>
      <c r="C90" s="17"/>
      <c r="D90" s="17"/>
      <c r="E90" s="17"/>
      <c r="F90" s="17"/>
      <c r="G90" s="17"/>
      <c r="H90" s="17"/>
      <c r="I90" s="17"/>
      <c r="J90" s="17"/>
    </row>
    <row r="92" spans="1:1" x14ac:dyDescent="0.25">
      <c r="A92" s="6" t="s">
        <v>19</v>
      </c>
    </row>
  </sheetData>
  <mergeCells count="6">
    <mergeCell ref="A2:J2"/>
    <mergeCell ref="A3:J3"/>
    <mergeCell ref="B5:C5"/>
    <mergeCell ref="D5:E5"/>
    <mergeCell ref="G5:H5"/>
    <mergeCell ref="A90:J90"/>
  </mergeCells>
  <dataValidations count="2">
    <dataValidation type="list" allowBlank="1" sqref="E10:E87">
      <formula1>"ja,nein"</formula1>
    </dataValidation>
    <dataValidation type="list" allowBlank="1" sqref="E8:E87">
      <formula1>"ja,nein"</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51</v>
      </c>
      <c r="B2" s="7"/>
      <c r="C2" s="7"/>
      <c r="D2" s="7"/>
      <c r="E2" s="7"/>
      <c r="F2" s="7"/>
      <c r="G2" s="7"/>
      <c r="H2" s="7"/>
      <c r="I2" s="7"/>
      <c r="J2" s="7"/>
    </row>
    <row r="3" ht="16" customHeight="1" spans="1:10" x14ac:dyDescent="0.25">
      <c r="A3" s="2" t="s">
        <v>52</v>
      </c>
      <c r="B3" s="2"/>
      <c r="C3" s="2"/>
      <c r="D3" s="2"/>
      <c r="E3" s="2"/>
      <c r="F3" s="2"/>
      <c r="G3" s="2"/>
      <c r="H3" s="2"/>
      <c r="I3" s="2"/>
      <c r="J3" s="2"/>
    </row>
    <row r="5" ht="30" customHeight="1" spans="1:10" x14ac:dyDescent="0.25">
      <c r="A5" s="12" t="s">
        <v>25</v>
      </c>
      <c r="B5" s="12" t="s">
        <v>53</v>
      </c>
      <c r="C5" s="12" t="s">
        <v>54</v>
      </c>
      <c r="D5" s="12" t="s">
        <v>55</v>
      </c>
      <c r="E5" s="12" t="s">
        <v>56</v>
      </c>
      <c r="F5" s="12" t="s">
        <v>57</v>
      </c>
      <c r="G5" s="12" t="s">
        <v>58</v>
      </c>
      <c r="H5" s="12" t="s">
        <v>59</v>
      </c>
      <c r="I5" s="12" t="s">
        <v>60</v>
      </c>
      <c r="J5" s="12" t="s">
        <v>61</v>
      </c>
    </row>
    <row r="6" spans="1:10" x14ac:dyDescent="0.25">
      <c r="A6" s="18">
        <f>IF(MONTH(Zeiten!$F$5+0)=MONTH(Zeiten!$F$5),Zeiten!$F$5+0,"")</f>
      </c>
      <c r="B6" s="19">
        <f>IF(A6="","",A6)</f>
      </c>
      <c r="C6" s="15">
        <f>IF(A6="","",IF(COUNTIF(Zeiten!$A$8:$A$87,A6)&gt;0,SUMIF(Zeiten!$A$8:$A$87,A6,Zeiten!$I$8:$I$87),""))</f>
      </c>
      <c r="D6" s="20">
        <f>IF(A6="","",IF(COUNTIF(Zeiten!$A$8:$A$87,A6)&gt;0,IF(C6=0,0,MAX(SUMIF(Zeiten!$A$8:$A$87,A6,Zeiten!$H$8:$H$87),ROUND((MAXIFS(Zeiten!$L$8:$L$87,Zeiten!$A$8:$A$87,A6)-MINIFS(Zeiten!$K$8:$K$87,Zeiten!$A$8:$A$87,A6))*1440-C6*60,0))),""))</f>
      </c>
      <c r="E6" s="21">
        <f>IF(A6="","",IF(COUNTIF(Zeiten!$A$8:$A$87,A6)&gt;0,MINIFS(Zeiten!$K$8:$K$87,Zeiten!$A$8:$A$87,A6),""))</f>
      </c>
      <c r="F6" s="22">
        <f>IF(A6="","",IF(COUNTIF(Zeiten!$A$8:$A$87,A6)&gt;0,MAXIFS(Zeiten!$L$8:$L$87,Zeiten!$A$8:$A$87,A6),""))</f>
      </c>
      <c r="G6" s="15">
        <f>IF(AND(ISNUMBER(F6),ISNUMBER(E7)),ROUND((E7-F6)*24,2),"")</f>
      </c>
      <c r="H6" s="23">
        <f>IF(AND(ISNUMBER(C6),C6&gt;10),"über 10 h","")</f>
      </c>
      <c r="I6" s="23">
        <f>IF(AND(ISNUMBER(C6),OR(AND(C6&gt;9,D6&lt;45),AND(C6&gt;6,D6&lt;30))),"zu kurz","")</f>
      </c>
      <c r="J6" s="23">
        <f>IF(AND(ISNUMBER(G6),G6&lt;Zeiten!$I$5),"zu kurz","")</f>
      </c>
    </row>
    <row r="7" spans="1:10" x14ac:dyDescent="0.25">
      <c r="A7" s="18">
        <f>IF(MONTH(Zeiten!$F$5+1)=MONTH(Zeiten!$F$5),Zeiten!$F$5+1,"")</f>
      </c>
      <c r="B7" s="19">
        <f>IF(A7="","",A7)</f>
      </c>
      <c r="C7" s="15">
        <f>IF(A7="","",IF(COUNTIF(Zeiten!$A$8:$A$87,A7)&gt;0,SUMIF(Zeiten!$A$8:$A$87,A7,Zeiten!$I$8:$I$87),""))</f>
      </c>
      <c r="D7" s="20">
        <f>IF(A7="","",IF(COUNTIF(Zeiten!$A$8:$A$87,A7)&gt;0,IF(C7=0,0,MAX(SUMIF(Zeiten!$A$8:$A$87,A7,Zeiten!$H$8:$H$87),ROUND((MAXIFS(Zeiten!$L$8:$L$87,Zeiten!$A$8:$A$87,A7)-MINIFS(Zeiten!$K$8:$K$87,Zeiten!$A$8:$A$87,A7))*1440-C7*60,0))),""))</f>
      </c>
      <c r="E7" s="21">
        <f>IF(A7="","",IF(COUNTIF(Zeiten!$A$8:$A$87,A7)&gt;0,MINIFS(Zeiten!$K$8:$K$87,Zeiten!$A$8:$A$87,A7),""))</f>
      </c>
      <c r="F7" s="22">
        <f>IF(A7="","",IF(COUNTIF(Zeiten!$A$8:$A$87,A7)&gt;0,MAXIFS(Zeiten!$L$8:$L$87,Zeiten!$A$8:$A$87,A7),""))</f>
      </c>
      <c r="G7" s="15">
        <f>IF(AND(ISNUMBER(F7),ISNUMBER(E8)),ROUND((E8-F7)*24,2),"")</f>
      </c>
      <c r="H7" s="23">
        <f>IF(AND(ISNUMBER(C7),C7&gt;10),"über 10 h","")</f>
      </c>
      <c r="I7" s="23">
        <f>IF(AND(ISNUMBER(C7),OR(AND(C7&gt;9,D7&lt;45),AND(C7&gt;6,D7&lt;30))),"zu kurz","")</f>
      </c>
      <c r="J7" s="23">
        <f>IF(AND(ISNUMBER(G7),G7&lt;Zeiten!$I$5),"zu kurz","")</f>
      </c>
    </row>
    <row r="8" spans="1:10" x14ac:dyDescent="0.25">
      <c r="A8" s="18">
        <f>IF(MONTH(Zeiten!$F$5+2)=MONTH(Zeiten!$F$5),Zeiten!$F$5+2,"")</f>
      </c>
      <c r="B8" s="19">
        <f>IF(A8="","",A8)</f>
      </c>
      <c r="C8" s="15">
        <f>IF(A8="","",IF(COUNTIF(Zeiten!$A$8:$A$87,A8)&gt;0,SUMIF(Zeiten!$A$8:$A$87,A8,Zeiten!$I$8:$I$87),""))</f>
      </c>
      <c r="D8" s="20">
        <f>IF(A8="","",IF(COUNTIF(Zeiten!$A$8:$A$87,A8)&gt;0,IF(C8=0,0,MAX(SUMIF(Zeiten!$A$8:$A$87,A8,Zeiten!$H$8:$H$87),ROUND((MAXIFS(Zeiten!$L$8:$L$87,Zeiten!$A$8:$A$87,A8)-MINIFS(Zeiten!$K$8:$K$87,Zeiten!$A$8:$A$87,A8))*1440-C8*60,0))),""))</f>
      </c>
      <c r="E8" s="21">
        <f>IF(A8="","",IF(COUNTIF(Zeiten!$A$8:$A$87,A8)&gt;0,MINIFS(Zeiten!$K$8:$K$87,Zeiten!$A$8:$A$87,A8),""))</f>
      </c>
      <c r="F8" s="22">
        <f>IF(A8="","",IF(COUNTIF(Zeiten!$A$8:$A$87,A8)&gt;0,MAXIFS(Zeiten!$L$8:$L$87,Zeiten!$A$8:$A$87,A8),""))</f>
      </c>
      <c r="G8" s="15">
        <f>IF(AND(ISNUMBER(F8),ISNUMBER(E9)),ROUND((E9-F8)*24,2),"")</f>
      </c>
      <c r="H8" s="23">
        <f>IF(AND(ISNUMBER(C8),C8&gt;10),"über 10 h","")</f>
      </c>
      <c r="I8" s="23">
        <f>IF(AND(ISNUMBER(C8),OR(AND(C8&gt;9,D8&lt;45),AND(C8&gt;6,D8&lt;30))),"zu kurz","")</f>
      </c>
      <c r="J8" s="23">
        <f>IF(AND(ISNUMBER(G8),G8&lt;Zeiten!$I$5),"zu kurz","")</f>
      </c>
    </row>
    <row r="9" spans="1:10" x14ac:dyDescent="0.25">
      <c r="A9" s="18">
        <f>IF(MONTH(Zeiten!$F$5+3)=MONTH(Zeiten!$F$5),Zeiten!$F$5+3,"")</f>
      </c>
      <c r="B9" s="19">
        <f>IF(A9="","",A9)</f>
      </c>
      <c r="C9" s="15">
        <f>IF(A9="","",IF(COUNTIF(Zeiten!$A$8:$A$87,A9)&gt;0,SUMIF(Zeiten!$A$8:$A$87,A9,Zeiten!$I$8:$I$87),""))</f>
      </c>
      <c r="D9" s="20">
        <f>IF(A9="","",IF(COUNTIF(Zeiten!$A$8:$A$87,A9)&gt;0,IF(C9=0,0,MAX(SUMIF(Zeiten!$A$8:$A$87,A9,Zeiten!$H$8:$H$87),ROUND((MAXIFS(Zeiten!$L$8:$L$87,Zeiten!$A$8:$A$87,A9)-MINIFS(Zeiten!$K$8:$K$87,Zeiten!$A$8:$A$87,A9))*1440-C9*60,0))),""))</f>
      </c>
      <c r="E9" s="21">
        <f>IF(A9="","",IF(COUNTIF(Zeiten!$A$8:$A$87,A9)&gt;0,MINIFS(Zeiten!$K$8:$K$87,Zeiten!$A$8:$A$87,A9),""))</f>
      </c>
      <c r="F9" s="22">
        <f>IF(A9="","",IF(COUNTIF(Zeiten!$A$8:$A$87,A9)&gt;0,MAXIFS(Zeiten!$L$8:$L$87,Zeiten!$A$8:$A$87,A9),""))</f>
      </c>
      <c r="G9" s="15">
        <f>IF(AND(ISNUMBER(F9),ISNUMBER(E10)),ROUND((E10-F9)*24,2),"")</f>
      </c>
      <c r="H9" s="23">
        <f>IF(AND(ISNUMBER(C9),C9&gt;10),"über 10 h","")</f>
      </c>
      <c r="I9" s="23">
        <f>IF(AND(ISNUMBER(C9),OR(AND(C9&gt;9,D9&lt;45),AND(C9&gt;6,D9&lt;30))),"zu kurz","")</f>
      </c>
      <c r="J9" s="23">
        <f>IF(AND(ISNUMBER(G9),G9&lt;Zeiten!$I$5),"zu kurz","")</f>
      </c>
    </row>
    <row r="10" spans="1:10" x14ac:dyDescent="0.25">
      <c r="A10" s="18">
        <f>IF(MONTH(Zeiten!$F$5+4)=MONTH(Zeiten!$F$5),Zeiten!$F$5+4,"")</f>
      </c>
      <c r="B10" s="19">
        <f>IF(A10="","",A10)</f>
      </c>
      <c r="C10" s="15">
        <f>IF(A10="","",IF(COUNTIF(Zeiten!$A$8:$A$87,A10)&gt;0,SUMIF(Zeiten!$A$8:$A$87,A10,Zeiten!$I$8:$I$87),""))</f>
      </c>
      <c r="D10" s="20">
        <f>IF(A10="","",IF(COUNTIF(Zeiten!$A$8:$A$87,A10)&gt;0,IF(C10=0,0,MAX(SUMIF(Zeiten!$A$8:$A$87,A10,Zeiten!$H$8:$H$87),ROUND((MAXIFS(Zeiten!$L$8:$L$87,Zeiten!$A$8:$A$87,A10)-MINIFS(Zeiten!$K$8:$K$87,Zeiten!$A$8:$A$87,A10))*1440-C10*60,0))),""))</f>
      </c>
      <c r="E10" s="21">
        <f>IF(A10="","",IF(COUNTIF(Zeiten!$A$8:$A$87,A10)&gt;0,MINIFS(Zeiten!$K$8:$K$87,Zeiten!$A$8:$A$87,A10),""))</f>
      </c>
      <c r="F10" s="22">
        <f>IF(A10="","",IF(COUNTIF(Zeiten!$A$8:$A$87,A10)&gt;0,MAXIFS(Zeiten!$L$8:$L$87,Zeiten!$A$8:$A$87,A10),""))</f>
      </c>
      <c r="G10" s="15">
        <f>IF(AND(ISNUMBER(F10),ISNUMBER(E11)),ROUND((E11-F10)*24,2),"")</f>
      </c>
      <c r="H10" s="23">
        <f>IF(AND(ISNUMBER(C10),C10&gt;10),"über 10 h","")</f>
      </c>
      <c r="I10" s="23">
        <f>IF(AND(ISNUMBER(C10),OR(AND(C10&gt;9,D10&lt;45),AND(C10&gt;6,D10&lt;30))),"zu kurz","")</f>
      </c>
      <c r="J10" s="23">
        <f>IF(AND(ISNUMBER(G10),G10&lt;Zeiten!$I$5),"zu kurz","")</f>
      </c>
    </row>
    <row r="11" spans="1:10" x14ac:dyDescent="0.25">
      <c r="A11" s="18">
        <f>IF(MONTH(Zeiten!$F$5+5)=MONTH(Zeiten!$F$5),Zeiten!$F$5+5,"")</f>
      </c>
      <c r="B11" s="19">
        <f>IF(A11="","",A11)</f>
      </c>
      <c r="C11" s="15">
        <f>IF(A11="","",IF(COUNTIF(Zeiten!$A$8:$A$87,A11)&gt;0,SUMIF(Zeiten!$A$8:$A$87,A11,Zeiten!$I$8:$I$87),""))</f>
      </c>
      <c r="D11" s="20">
        <f>IF(A11="","",IF(COUNTIF(Zeiten!$A$8:$A$87,A11)&gt;0,IF(C11=0,0,MAX(SUMIF(Zeiten!$A$8:$A$87,A11,Zeiten!$H$8:$H$87),ROUND((MAXIFS(Zeiten!$L$8:$L$87,Zeiten!$A$8:$A$87,A11)-MINIFS(Zeiten!$K$8:$K$87,Zeiten!$A$8:$A$87,A11))*1440-C11*60,0))),""))</f>
      </c>
      <c r="E11" s="21">
        <f>IF(A11="","",IF(COUNTIF(Zeiten!$A$8:$A$87,A11)&gt;0,MINIFS(Zeiten!$K$8:$K$87,Zeiten!$A$8:$A$87,A11),""))</f>
      </c>
      <c r="F11" s="22">
        <f>IF(A11="","",IF(COUNTIF(Zeiten!$A$8:$A$87,A11)&gt;0,MAXIFS(Zeiten!$L$8:$L$87,Zeiten!$A$8:$A$87,A11),""))</f>
      </c>
      <c r="G11" s="15">
        <f>IF(AND(ISNUMBER(F11),ISNUMBER(E12)),ROUND((E12-F11)*24,2),"")</f>
      </c>
      <c r="H11" s="23">
        <f>IF(AND(ISNUMBER(C11),C11&gt;10),"über 10 h","")</f>
      </c>
      <c r="I11" s="23">
        <f>IF(AND(ISNUMBER(C11),OR(AND(C11&gt;9,D11&lt;45),AND(C11&gt;6,D11&lt;30))),"zu kurz","")</f>
      </c>
      <c r="J11" s="23">
        <f>IF(AND(ISNUMBER(G11),G11&lt;Zeiten!$I$5),"zu kurz","")</f>
      </c>
    </row>
    <row r="12" spans="1:10" x14ac:dyDescent="0.25">
      <c r="A12" s="18">
        <f>IF(MONTH(Zeiten!$F$5+6)=MONTH(Zeiten!$F$5),Zeiten!$F$5+6,"")</f>
      </c>
      <c r="B12" s="19">
        <f>IF(A12="","",A12)</f>
      </c>
      <c r="C12" s="15">
        <f>IF(A12="","",IF(COUNTIF(Zeiten!$A$8:$A$87,A12)&gt;0,SUMIF(Zeiten!$A$8:$A$87,A12,Zeiten!$I$8:$I$87),""))</f>
      </c>
      <c r="D12" s="20">
        <f>IF(A12="","",IF(COUNTIF(Zeiten!$A$8:$A$87,A12)&gt;0,IF(C12=0,0,MAX(SUMIF(Zeiten!$A$8:$A$87,A12,Zeiten!$H$8:$H$87),ROUND((MAXIFS(Zeiten!$L$8:$L$87,Zeiten!$A$8:$A$87,A12)-MINIFS(Zeiten!$K$8:$K$87,Zeiten!$A$8:$A$87,A12))*1440-C12*60,0))),""))</f>
      </c>
      <c r="E12" s="21">
        <f>IF(A12="","",IF(COUNTIF(Zeiten!$A$8:$A$87,A12)&gt;0,MINIFS(Zeiten!$K$8:$K$87,Zeiten!$A$8:$A$87,A12),""))</f>
      </c>
      <c r="F12" s="22">
        <f>IF(A12="","",IF(COUNTIF(Zeiten!$A$8:$A$87,A12)&gt;0,MAXIFS(Zeiten!$L$8:$L$87,Zeiten!$A$8:$A$87,A12),""))</f>
      </c>
      <c r="G12" s="15">
        <f>IF(AND(ISNUMBER(F12),ISNUMBER(E13)),ROUND((E13-F12)*24,2),"")</f>
      </c>
      <c r="H12" s="23">
        <f>IF(AND(ISNUMBER(C12),C12&gt;10),"über 10 h","")</f>
      </c>
      <c r="I12" s="23">
        <f>IF(AND(ISNUMBER(C12),OR(AND(C12&gt;9,D12&lt;45),AND(C12&gt;6,D12&lt;30))),"zu kurz","")</f>
      </c>
      <c r="J12" s="23">
        <f>IF(AND(ISNUMBER(G12),G12&lt;Zeiten!$I$5),"zu kurz","")</f>
      </c>
    </row>
    <row r="13" spans="1:10" x14ac:dyDescent="0.25">
      <c r="A13" s="18">
        <f>IF(MONTH(Zeiten!$F$5+7)=MONTH(Zeiten!$F$5),Zeiten!$F$5+7,"")</f>
      </c>
      <c r="B13" s="19">
        <f>IF(A13="","",A13)</f>
      </c>
      <c r="C13" s="15">
        <f>IF(A13="","",IF(COUNTIF(Zeiten!$A$8:$A$87,A13)&gt;0,SUMIF(Zeiten!$A$8:$A$87,A13,Zeiten!$I$8:$I$87),""))</f>
      </c>
      <c r="D13" s="20">
        <f>IF(A13="","",IF(COUNTIF(Zeiten!$A$8:$A$87,A13)&gt;0,IF(C13=0,0,MAX(SUMIF(Zeiten!$A$8:$A$87,A13,Zeiten!$H$8:$H$87),ROUND((MAXIFS(Zeiten!$L$8:$L$87,Zeiten!$A$8:$A$87,A13)-MINIFS(Zeiten!$K$8:$K$87,Zeiten!$A$8:$A$87,A13))*1440-C13*60,0))),""))</f>
      </c>
      <c r="E13" s="21">
        <f>IF(A13="","",IF(COUNTIF(Zeiten!$A$8:$A$87,A13)&gt;0,MINIFS(Zeiten!$K$8:$K$87,Zeiten!$A$8:$A$87,A13),""))</f>
      </c>
      <c r="F13" s="22">
        <f>IF(A13="","",IF(COUNTIF(Zeiten!$A$8:$A$87,A13)&gt;0,MAXIFS(Zeiten!$L$8:$L$87,Zeiten!$A$8:$A$87,A13),""))</f>
      </c>
      <c r="G13" s="15">
        <f>IF(AND(ISNUMBER(F13),ISNUMBER(E14)),ROUND((E14-F13)*24,2),"")</f>
      </c>
      <c r="H13" s="23">
        <f>IF(AND(ISNUMBER(C13),C13&gt;10),"über 10 h","")</f>
      </c>
      <c r="I13" s="23">
        <f>IF(AND(ISNUMBER(C13),OR(AND(C13&gt;9,D13&lt;45),AND(C13&gt;6,D13&lt;30))),"zu kurz","")</f>
      </c>
      <c r="J13" s="23">
        <f>IF(AND(ISNUMBER(G13),G13&lt;Zeiten!$I$5),"zu kurz","")</f>
      </c>
    </row>
    <row r="14" spans="1:10" x14ac:dyDescent="0.25">
      <c r="A14" s="18">
        <f>IF(MONTH(Zeiten!$F$5+8)=MONTH(Zeiten!$F$5),Zeiten!$F$5+8,"")</f>
      </c>
      <c r="B14" s="19">
        <f>IF(A14="","",A14)</f>
      </c>
      <c r="C14" s="15">
        <f>IF(A14="","",IF(COUNTIF(Zeiten!$A$8:$A$87,A14)&gt;0,SUMIF(Zeiten!$A$8:$A$87,A14,Zeiten!$I$8:$I$87),""))</f>
      </c>
      <c r="D14" s="20">
        <f>IF(A14="","",IF(COUNTIF(Zeiten!$A$8:$A$87,A14)&gt;0,IF(C14=0,0,MAX(SUMIF(Zeiten!$A$8:$A$87,A14,Zeiten!$H$8:$H$87),ROUND((MAXIFS(Zeiten!$L$8:$L$87,Zeiten!$A$8:$A$87,A14)-MINIFS(Zeiten!$K$8:$K$87,Zeiten!$A$8:$A$87,A14))*1440-C14*60,0))),""))</f>
      </c>
      <c r="E14" s="21">
        <f>IF(A14="","",IF(COUNTIF(Zeiten!$A$8:$A$87,A14)&gt;0,MINIFS(Zeiten!$K$8:$K$87,Zeiten!$A$8:$A$87,A14),""))</f>
      </c>
      <c r="F14" s="22">
        <f>IF(A14="","",IF(COUNTIF(Zeiten!$A$8:$A$87,A14)&gt;0,MAXIFS(Zeiten!$L$8:$L$87,Zeiten!$A$8:$A$87,A14),""))</f>
      </c>
      <c r="G14" s="15">
        <f>IF(AND(ISNUMBER(F14),ISNUMBER(E15)),ROUND((E15-F14)*24,2),"")</f>
      </c>
      <c r="H14" s="23">
        <f>IF(AND(ISNUMBER(C14),C14&gt;10),"über 10 h","")</f>
      </c>
      <c r="I14" s="23">
        <f>IF(AND(ISNUMBER(C14),OR(AND(C14&gt;9,D14&lt;45),AND(C14&gt;6,D14&lt;30))),"zu kurz","")</f>
      </c>
      <c r="J14" s="23">
        <f>IF(AND(ISNUMBER(G14),G14&lt;Zeiten!$I$5),"zu kurz","")</f>
      </c>
    </row>
    <row r="15" spans="1:10" x14ac:dyDescent="0.25">
      <c r="A15" s="18">
        <f>IF(MONTH(Zeiten!$F$5+9)=MONTH(Zeiten!$F$5),Zeiten!$F$5+9,"")</f>
      </c>
      <c r="B15" s="19">
        <f>IF(A15="","",A15)</f>
      </c>
      <c r="C15" s="15">
        <f>IF(A15="","",IF(COUNTIF(Zeiten!$A$8:$A$87,A15)&gt;0,SUMIF(Zeiten!$A$8:$A$87,A15,Zeiten!$I$8:$I$87),""))</f>
      </c>
      <c r="D15" s="20">
        <f>IF(A15="","",IF(COUNTIF(Zeiten!$A$8:$A$87,A15)&gt;0,IF(C15=0,0,MAX(SUMIF(Zeiten!$A$8:$A$87,A15,Zeiten!$H$8:$H$87),ROUND((MAXIFS(Zeiten!$L$8:$L$87,Zeiten!$A$8:$A$87,A15)-MINIFS(Zeiten!$K$8:$K$87,Zeiten!$A$8:$A$87,A15))*1440-C15*60,0))),""))</f>
      </c>
      <c r="E15" s="21">
        <f>IF(A15="","",IF(COUNTIF(Zeiten!$A$8:$A$87,A15)&gt;0,MINIFS(Zeiten!$K$8:$K$87,Zeiten!$A$8:$A$87,A15),""))</f>
      </c>
      <c r="F15" s="22">
        <f>IF(A15="","",IF(COUNTIF(Zeiten!$A$8:$A$87,A15)&gt;0,MAXIFS(Zeiten!$L$8:$L$87,Zeiten!$A$8:$A$87,A15),""))</f>
      </c>
      <c r="G15" s="15">
        <f>IF(AND(ISNUMBER(F15),ISNUMBER(E16)),ROUND((E16-F15)*24,2),"")</f>
      </c>
      <c r="H15" s="23">
        <f>IF(AND(ISNUMBER(C15),C15&gt;10),"über 10 h","")</f>
      </c>
      <c r="I15" s="23">
        <f>IF(AND(ISNUMBER(C15),OR(AND(C15&gt;9,D15&lt;45),AND(C15&gt;6,D15&lt;30))),"zu kurz","")</f>
      </c>
      <c r="J15" s="23">
        <f>IF(AND(ISNUMBER(G15),G15&lt;Zeiten!$I$5),"zu kurz","")</f>
      </c>
    </row>
    <row r="16" spans="1:10" x14ac:dyDescent="0.25">
      <c r="A16" s="18">
        <f>IF(MONTH(Zeiten!$F$5+10)=MONTH(Zeiten!$F$5),Zeiten!$F$5+10,"")</f>
      </c>
      <c r="B16" s="19">
        <f>IF(A16="","",A16)</f>
      </c>
      <c r="C16" s="15">
        <f>IF(A16="","",IF(COUNTIF(Zeiten!$A$8:$A$87,A16)&gt;0,SUMIF(Zeiten!$A$8:$A$87,A16,Zeiten!$I$8:$I$87),""))</f>
      </c>
      <c r="D16" s="20">
        <f>IF(A16="","",IF(COUNTIF(Zeiten!$A$8:$A$87,A16)&gt;0,IF(C16=0,0,MAX(SUMIF(Zeiten!$A$8:$A$87,A16,Zeiten!$H$8:$H$87),ROUND((MAXIFS(Zeiten!$L$8:$L$87,Zeiten!$A$8:$A$87,A16)-MINIFS(Zeiten!$K$8:$K$87,Zeiten!$A$8:$A$87,A16))*1440-C16*60,0))),""))</f>
      </c>
      <c r="E16" s="21">
        <f>IF(A16="","",IF(COUNTIF(Zeiten!$A$8:$A$87,A16)&gt;0,MINIFS(Zeiten!$K$8:$K$87,Zeiten!$A$8:$A$87,A16),""))</f>
      </c>
      <c r="F16" s="22">
        <f>IF(A16="","",IF(COUNTIF(Zeiten!$A$8:$A$87,A16)&gt;0,MAXIFS(Zeiten!$L$8:$L$87,Zeiten!$A$8:$A$87,A16),""))</f>
      </c>
      <c r="G16" s="15">
        <f>IF(AND(ISNUMBER(F16),ISNUMBER(E17)),ROUND((E17-F16)*24,2),"")</f>
      </c>
      <c r="H16" s="23">
        <f>IF(AND(ISNUMBER(C16),C16&gt;10),"über 10 h","")</f>
      </c>
      <c r="I16" s="23">
        <f>IF(AND(ISNUMBER(C16),OR(AND(C16&gt;9,D16&lt;45),AND(C16&gt;6,D16&lt;30))),"zu kurz","")</f>
      </c>
      <c r="J16" s="23">
        <f>IF(AND(ISNUMBER(G16),G16&lt;Zeiten!$I$5),"zu kurz","")</f>
      </c>
    </row>
    <row r="17" spans="1:10" x14ac:dyDescent="0.25">
      <c r="A17" s="18">
        <f>IF(MONTH(Zeiten!$F$5+11)=MONTH(Zeiten!$F$5),Zeiten!$F$5+11,"")</f>
      </c>
      <c r="B17" s="19">
        <f>IF(A17="","",A17)</f>
      </c>
      <c r="C17" s="15">
        <f>IF(A17="","",IF(COUNTIF(Zeiten!$A$8:$A$87,A17)&gt;0,SUMIF(Zeiten!$A$8:$A$87,A17,Zeiten!$I$8:$I$87),""))</f>
      </c>
      <c r="D17" s="20">
        <f>IF(A17="","",IF(COUNTIF(Zeiten!$A$8:$A$87,A17)&gt;0,IF(C17=0,0,MAX(SUMIF(Zeiten!$A$8:$A$87,A17,Zeiten!$H$8:$H$87),ROUND((MAXIFS(Zeiten!$L$8:$L$87,Zeiten!$A$8:$A$87,A17)-MINIFS(Zeiten!$K$8:$K$87,Zeiten!$A$8:$A$87,A17))*1440-C17*60,0))),""))</f>
      </c>
      <c r="E17" s="21">
        <f>IF(A17="","",IF(COUNTIF(Zeiten!$A$8:$A$87,A17)&gt;0,MINIFS(Zeiten!$K$8:$K$87,Zeiten!$A$8:$A$87,A17),""))</f>
      </c>
      <c r="F17" s="22">
        <f>IF(A17="","",IF(COUNTIF(Zeiten!$A$8:$A$87,A17)&gt;0,MAXIFS(Zeiten!$L$8:$L$87,Zeiten!$A$8:$A$87,A17),""))</f>
      </c>
      <c r="G17" s="15">
        <f>IF(AND(ISNUMBER(F17),ISNUMBER(E18)),ROUND((E18-F17)*24,2),"")</f>
      </c>
      <c r="H17" s="23">
        <f>IF(AND(ISNUMBER(C17),C17&gt;10),"über 10 h","")</f>
      </c>
      <c r="I17" s="23">
        <f>IF(AND(ISNUMBER(C17),OR(AND(C17&gt;9,D17&lt;45),AND(C17&gt;6,D17&lt;30))),"zu kurz","")</f>
      </c>
      <c r="J17" s="23">
        <f>IF(AND(ISNUMBER(G17),G17&lt;Zeiten!$I$5),"zu kurz","")</f>
      </c>
    </row>
    <row r="18" spans="1:10" x14ac:dyDescent="0.25">
      <c r="A18" s="18">
        <f>IF(MONTH(Zeiten!$F$5+12)=MONTH(Zeiten!$F$5),Zeiten!$F$5+12,"")</f>
      </c>
      <c r="B18" s="19">
        <f>IF(A18="","",A18)</f>
      </c>
      <c r="C18" s="15">
        <f>IF(A18="","",IF(COUNTIF(Zeiten!$A$8:$A$87,A18)&gt;0,SUMIF(Zeiten!$A$8:$A$87,A18,Zeiten!$I$8:$I$87),""))</f>
      </c>
      <c r="D18" s="20">
        <f>IF(A18="","",IF(COUNTIF(Zeiten!$A$8:$A$87,A18)&gt;0,IF(C18=0,0,MAX(SUMIF(Zeiten!$A$8:$A$87,A18,Zeiten!$H$8:$H$87),ROUND((MAXIFS(Zeiten!$L$8:$L$87,Zeiten!$A$8:$A$87,A18)-MINIFS(Zeiten!$K$8:$K$87,Zeiten!$A$8:$A$87,A18))*1440-C18*60,0))),""))</f>
      </c>
      <c r="E18" s="21">
        <f>IF(A18="","",IF(COUNTIF(Zeiten!$A$8:$A$87,A18)&gt;0,MINIFS(Zeiten!$K$8:$K$87,Zeiten!$A$8:$A$87,A18),""))</f>
      </c>
      <c r="F18" s="22">
        <f>IF(A18="","",IF(COUNTIF(Zeiten!$A$8:$A$87,A18)&gt;0,MAXIFS(Zeiten!$L$8:$L$87,Zeiten!$A$8:$A$87,A18),""))</f>
      </c>
      <c r="G18" s="15">
        <f>IF(AND(ISNUMBER(F18),ISNUMBER(E19)),ROUND((E19-F18)*24,2),"")</f>
      </c>
      <c r="H18" s="23">
        <f>IF(AND(ISNUMBER(C18),C18&gt;10),"über 10 h","")</f>
      </c>
      <c r="I18" s="23">
        <f>IF(AND(ISNUMBER(C18),OR(AND(C18&gt;9,D18&lt;45),AND(C18&gt;6,D18&lt;30))),"zu kurz","")</f>
      </c>
      <c r="J18" s="23">
        <f>IF(AND(ISNUMBER(G18),G18&lt;Zeiten!$I$5),"zu kurz","")</f>
      </c>
    </row>
    <row r="19" spans="1:10" x14ac:dyDescent="0.25">
      <c r="A19" s="18">
        <f>IF(MONTH(Zeiten!$F$5+13)=MONTH(Zeiten!$F$5),Zeiten!$F$5+13,"")</f>
      </c>
      <c r="B19" s="19">
        <f>IF(A19="","",A19)</f>
      </c>
      <c r="C19" s="15">
        <f>IF(A19="","",IF(COUNTIF(Zeiten!$A$8:$A$87,A19)&gt;0,SUMIF(Zeiten!$A$8:$A$87,A19,Zeiten!$I$8:$I$87),""))</f>
      </c>
      <c r="D19" s="20">
        <f>IF(A19="","",IF(COUNTIF(Zeiten!$A$8:$A$87,A19)&gt;0,IF(C19=0,0,MAX(SUMIF(Zeiten!$A$8:$A$87,A19,Zeiten!$H$8:$H$87),ROUND((MAXIFS(Zeiten!$L$8:$L$87,Zeiten!$A$8:$A$87,A19)-MINIFS(Zeiten!$K$8:$K$87,Zeiten!$A$8:$A$87,A19))*1440-C19*60,0))),""))</f>
      </c>
      <c r="E19" s="21">
        <f>IF(A19="","",IF(COUNTIF(Zeiten!$A$8:$A$87,A19)&gt;0,MINIFS(Zeiten!$K$8:$K$87,Zeiten!$A$8:$A$87,A19),""))</f>
      </c>
      <c r="F19" s="22">
        <f>IF(A19="","",IF(COUNTIF(Zeiten!$A$8:$A$87,A19)&gt;0,MAXIFS(Zeiten!$L$8:$L$87,Zeiten!$A$8:$A$87,A19),""))</f>
      </c>
      <c r="G19" s="15">
        <f>IF(AND(ISNUMBER(F19),ISNUMBER(E20)),ROUND((E20-F19)*24,2),"")</f>
      </c>
      <c r="H19" s="23">
        <f>IF(AND(ISNUMBER(C19),C19&gt;10),"über 10 h","")</f>
      </c>
      <c r="I19" s="23">
        <f>IF(AND(ISNUMBER(C19),OR(AND(C19&gt;9,D19&lt;45),AND(C19&gt;6,D19&lt;30))),"zu kurz","")</f>
      </c>
      <c r="J19" s="23">
        <f>IF(AND(ISNUMBER(G19),G19&lt;Zeiten!$I$5),"zu kurz","")</f>
      </c>
    </row>
    <row r="20" spans="1:10" x14ac:dyDescent="0.25">
      <c r="A20" s="18">
        <f>IF(MONTH(Zeiten!$F$5+14)=MONTH(Zeiten!$F$5),Zeiten!$F$5+14,"")</f>
      </c>
      <c r="B20" s="19">
        <f>IF(A20="","",A20)</f>
      </c>
      <c r="C20" s="15">
        <f>IF(A20="","",IF(COUNTIF(Zeiten!$A$8:$A$87,A20)&gt;0,SUMIF(Zeiten!$A$8:$A$87,A20,Zeiten!$I$8:$I$87),""))</f>
      </c>
      <c r="D20" s="20">
        <f>IF(A20="","",IF(COUNTIF(Zeiten!$A$8:$A$87,A20)&gt;0,IF(C20=0,0,MAX(SUMIF(Zeiten!$A$8:$A$87,A20,Zeiten!$H$8:$H$87),ROUND((MAXIFS(Zeiten!$L$8:$L$87,Zeiten!$A$8:$A$87,A20)-MINIFS(Zeiten!$K$8:$K$87,Zeiten!$A$8:$A$87,A20))*1440-C20*60,0))),""))</f>
      </c>
      <c r="E20" s="21">
        <f>IF(A20="","",IF(COUNTIF(Zeiten!$A$8:$A$87,A20)&gt;0,MINIFS(Zeiten!$K$8:$K$87,Zeiten!$A$8:$A$87,A20),""))</f>
      </c>
      <c r="F20" s="22">
        <f>IF(A20="","",IF(COUNTIF(Zeiten!$A$8:$A$87,A20)&gt;0,MAXIFS(Zeiten!$L$8:$L$87,Zeiten!$A$8:$A$87,A20),""))</f>
      </c>
      <c r="G20" s="15">
        <f>IF(AND(ISNUMBER(F20),ISNUMBER(E21)),ROUND((E21-F20)*24,2),"")</f>
      </c>
      <c r="H20" s="23">
        <f>IF(AND(ISNUMBER(C20),C20&gt;10),"über 10 h","")</f>
      </c>
      <c r="I20" s="23">
        <f>IF(AND(ISNUMBER(C20),OR(AND(C20&gt;9,D20&lt;45),AND(C20&gt;6,D20&lt;30))),"zu kurz","")</f>
      </c>
      <c r="J20" s="23">
        <f>IF(AND(ISNUMBER(G20),G20&lt;Zeiten!$I$5),"zu kurz","")</f>
      </c>
    </row>
    <row r="21" spans="1:10" x14ac:dyDescent="0.25">
      <c r="A21" s="18">
        <f>IF(MONTH(Zeiten!$F$5+15)=MONTH(Zeiten!$F$5),Zeiten!$F$5+15,"")</f>
      </c>
      <c r="B21" s="19">
        <f>IF(A21="","",A21)</f>
      </c>
      <c r="C21" s="15">
        <f>IF(A21="","",IF(COUNTIF(Zeiten!$A$8:$A$87,A21)&gt;0,SUMIF(Zeiten!$A$8:$A$87,A21,Zeiten!$I$8:$I$87),""))</f>
      </c>
      <c r="D21" s="20">
        <f>IF(A21="","",IF(COUNTIF(Zeiten!$A$8:$A$87,A21)&gt;0,IF(C21=0,0,MAX(SUMIF(Zeiten!$A$8:$A$87,A21,Zeiten!$H$8:$H$87),ROUND((MAXIFS(Zeiten!$L$8:$L$87,Zeiten!$A$8:$A$87,A21)-MINIFS(Zeiten!$K$8:$K$87,Zeiten!$A$8:$A$87,A21))*1440-C21*60,0))),""))</f>
      </c>
      <c r="E21" s="21">
        <f>IF(A21="","",IF(COUNTIF(Zeiten!$A$8:$A$87,A21)&gt;0,MINIFS(Zeiten!$K$8:$K$87,Zeiten!$A$8:$A$87,A21),""))</f>
      </c>
      <c r="F21" s="22">
        <f>IF(A21="","",IF(COUNTIF(Zeiten!$A$8:$A$87,A21)&gt;0,MAXIFS(Zeiten!$L$8:$L$87,Zeiten!$A$8:$A$87,A21),""))</f>
      </c>
      <c r="G21" s="15">
        <f>IF(AND(ISNUMBER(F21),ISNUMBER(E22)),ROUND((E22-F21)*24,2),"")</f>
      </c>
      <c r="H21" s="23">
        <f>IF(AND(ISNUMBER(C21),C21&gt;10),"über 10 h","")</f>
      </c>
      <c r="I21" s="23">
        <f>IF(AND(ISNUMBER(C21),OR(AND(C21&gt;9,D21&lt;45),AND(C21&gt;6,D21&lt;30))),"zu kurz","")</f>
      </c>
      <c r="J21" s="23">
        <f>IF(AND(ISNUMBER(G21),G21&lt;Zeiten!$I$5),"zu kurz","")</f>
      </c>
    </row>
    <row r="22" spans="1:10" x14ac:dyDescent="0.25">
      <c r="A22" s="18">
        <f>IF(MONTH(Zeiten!$F$5+16)=MONTH(Zeiten!$F$5),Zeiten!$F$5+16,"")</f>
      </c>
      <c r="B22" s="19">
        <f>IF(A22="","",A22)</f>
      </c>
      <c r="C22" s="15">
        <f>IF(A22="","",IF(COUNTIF(Zeiten!$A$8:$A$87,A22)&gt;0,SUMIF(Zeiten!$A$8:$A$87,A22,Zeiten!$I$8:$I$87),""))</f>
      </c>
      <c r="D22" s="20">
        <f>IF(A22="","",IF(COUNTIF(Zeiten!$A$8:$A$87,A22)&gt;0,IF(C22=0,0,MAX(SUMIF(Zeiten!$A$8:$A$87,A22,Zeiten!$H$8:$H$87),ROUND((MAXIFS(Zeiten!$L$8:$L$87,Zeiten!$A$8:$A$87,A22)-MINIFS(Zeiten!$K$8:$K$87,Zeiten!$A$8:$A$87,A22))*1440-C22*60,0))),""))</f>
      </c>
      <c r="E22" s="21">
        <f>IF(A22="","",IF(COUNTIF(Zeiten!$A$8:$A$87,A22)&gt;0,MINIFS(Zeiten!$K$8:$K$87,Zeiten!$A$8:$A$87,A22),""))</f>
      </c>
      <c r="F22" s="22">
        <f>IF(A22="","",IF(COUNTIF(Zeiten!$A$8:$A$87,A22)&gt;0,MAXIFS(Zeiten!$L$8:$L$87,Zeiten!$A$8:$A$87,A22),""))</f>
      </c>
      <c r="G22" s="15">
        <f>IF(AND(ISNUMBER(F22),ISNUMBER(E23)),ROUND((E23-F22)*24,2),"")</f>
      </c>
      <c r="H22" s="23">
        <f>IF(AND(ISNUMBER(C22),C22&gt;10),"über 10 h","")</f>
      </c>
      <c r="I22" s="23">
        <f>IF(AND(ISNUMBER(C22),OR(AND(C22&gt;9,D22&lt;45),AND(C22&gt;6,D22&lt;30))),"zu kurz","")</f>
      </c>
      <c r="J22" s="23">
        <f>IF(AND(ISNUMBER(G22),G22&lt;Zeiten!$I$5),"zu kurz","")</f>
      </c>
    </row>
    <row r="23" spans="1:10" x14ac:dyDescent="0.25">
      <c r="A23" s="18">
        <f>IF(MONTH(Zeiten!$F$5+17)=MONTH(Zeiten!$F$5),Zeiten!$F$5+17,"")</f>
      </c>
      <c r="B23" s="19">
        <f>IF(A23="","",A23)</f>
      </c>
      <c r="C23" s="15">
        <f>IF(A23="","",IF(COUNTIF(Zeiten!$A$8:$A$87,A23)&gt;0,SUMIF(Zeiten!$A$8:$A$87,A23,Zeiten!$I$8:$I$87),""))</f>
      </c>
      <c r="D23" s="20">
        <f>IF(A23="","",IF(COUNTIF(Zeiten!$A$8:$A$87,A23)&gt;0,IF(C23=0,0,MAX(SUMIF(Zeiten!$A$8:$A$87,A23,Zeiten!$H$8:$H$87),ROUND((MAXIFS(Zeiten!$L$8:$L$87,Zeiten!$A$8:$A$87,A23)-MINIFS(Zeiten!$K$8:$K$87,Zeiten!$A$8:$A$87,A23))*1440-C23*60,0))),""))</f>
      </c>
      <c r="E23" s="21">
        <f>IF(A23="","",IF(COUNTIF(Zeiten!$A$8:$A$87,A23)&gt;0,MINIFS(Zeiten!$K$8:$K$87,Zeiten!$A$8:$A$87,A23),""))</f>
      </c>
      <c r="F23" s="22">
        <f>IF(A23="","",IF(COUNTIF(Zeiten!$A$8:$A$87,A23)&gt;0,MAXIFS(Zeiten!$L$8:$L$87,Zeiten!$A$8:$A$87,A23),""))</f>
      </c>
      <c r="G23" s="15">
        <f>IF(AND(ISNUMBER(F23),ISNUMBER(E24)),ROUND((E24-F23)*24,2),"")</f>
      </c>
      <c r="H23" s="23">
        <f>IF(AND(ISNUMBER(C23),C23&gt;10),"über 10 h","")</f>
      </c>
      <c r="I23" s="23">
        <f>IF(AND(ISNUMBER(C23),OR(AND(C23&gt;9,D23&lt;45),AND(C23&gt;6,D23&lt;30))),"zu kurz","")</f>
      </c>
      <c r="J23" s="23">
        <f>IF(AND(ISNUMBER(G23),G23&lt;Zeiten!$I$5),"zu kurz","")</f>
      </c>
    </row>
    <row r="24" spans="1:10" x14ac:dyDescent="0.25">
      <c r="A24" s="18">
        <f>IF(MONTH(Zeiten!$F$5+18)=MONTH(Zeiten!$F$5),Zeiten!$F$5+18,"")</f>
      </c>
      <c r="B24" s="19">
        <f>IF(A24="","",A24)</f>
      </c>
      <c r="C24" s="15">
        <f>IF(A24="","",IF(COUNTIF(Zeiten!$A$8:$A$87,A24)&gt;0,SUMIF(Zeiten!$A$8:$A$87,A24,Zeiten!$I$8:$I$87),""))</f>
      </c>
      <c r="D24" s="20">
        <f>IF(A24="","",IF(COUNTIF(Zeiten!$A$8:$A$87,A24)&gt;0,IF(C24=0,0,MAX(SUMIF(Zeiten!$A$8:$A$87,A24,Zeiten!$H$8:$H$87),ROUND((MAXIFS(Zeiten!$L$8:$L$87,Zeiten!$A$8:$A$87,A24)-MINIFS(Zeiten!$K$8:$K$87,Zeiten!$A$8:$A$87,A24))*1440-C24*60,0))),""))</f>
      </c>
      <c r="E24" s="21">
        <f>IF(A24="","",IF(COUNTIF(Zeiten!$A$8:$A$87,A24)&gt;0,MINIFS(Zeiten!$K$8:$K$87,Zeiten!$A$8:$A$87,A24),""))</f>
      </c>
      <c r="F24" s="22">
        <f>IF(A24="","",IF(COUNTIF(Zeiten!$A$8:$A$87,A24)&gt;0,MAXIFS(Zeiten!$L$8:$L$87,Zeiten!$A$8:$A$87,A24),""))</f>
      </c>
      <c r="G24" s="15">
        <f>IF(AND(ISNUMBER(F24),ISNUMBER(E25)),ROUND((E25-F24)*24,2),"")</f>
      </c>
      <c r="H24" s="23">
        <f>IF(AND(ISNUMBER(C24),C24&gt;10),"über 10 h","")</f>
      </c>
      <c r="I24" s="23">
        <f>IF(AND(ISNUMBER(C24),OR(AND(C24&gt;9,D24&lt;45),AND(C24&gt;6,D24&lt;30))),"zu kurz","")</f>
      </c>
      <c r="J24" s="23">
        <f>IF(AND(ISNUMBER(G24),G24&lt;Zeiten!$I$5),"zu kurz","")</f>
      </c>
    </row>
    <row r="25" spans="1:10" x14ac:dyDescent="0.25">
      <c r="A25" s="18">
        <f>IF(MONTH(Zeiten!$F$5+19)=MONTH(Zeiten!$F$5),Zeiten!$F$5+19,"")</f>
      </c>
      <c r="B25" s="19">
        <f>IF(A25="","",A25)</f>
      </c>
      <c r="C25" s="15">
        <f>IF(A25="","",IF(COUNTIF(Zeiten!$A$8:$A$87,A25)&gt;0,SUMIF(Zeiten!$A$8:$A$87,A25,Zeiten!$I$8:$I$87),""))</f>
      </c>
      <c r="D25" s="20">
        <f>IF(A25="","",IF(COUNTIF(Zeiten!$A$8:$A$87,A25)&gt;0,IF(C25=0,0,MAX(SUMIF(Zeiten!$A$8:$A$87,A25,Zeiten!$H$8:$H$87),ROUND((MAXIFS(Zeiten!$L$8:$L$87,Zeiten!$A$8:$A$87,A25)-MINIFS(Zeiten!$K$8:$K$87,Zeiten!$A$8:$A$87,A25))*1440-C25*60,0))),""))</f>
      </c>
      <c r="E25" s="21">
        <f>IF(A25="","",IF(COUNTIF(Zeiten!$A$8:$A$87,A25)&gt;0,MINIFS(Zeiten!$K$8:$K$87,Zeiten!$A$8:$A$87,A25),""))</f>
      </c>
      <c r="F25" s="22">
        <f>IF(A25="","",IF(COUNTIF(Zeiten!$A$8:$A$87,A25)&gt;0,MAXIFS(Zeiten!$L$8:$L$87,Zeiten!$A$8:$A$87,A25),""))</f>
      </c>
      <c r="G25" s="15">
        <f>IF(AND(ISNUMBER(F25),ISNUMBER(E26)),ROUND((E26-F25)*24,2),"")</f>
      </c>
      <c r="H25" s="23">
        <f>IF(AND(ISNUMBER(C25),C25&gt;10),"über 10 h","")</f>
      </c>
      <c r="I25" s="23">
        <f>IF(AND(ISNUMBER(C25),OR(AND(C25&gt;9,D25&lt;45),AND(C25&gt;6,D25&lt;30))),"zu kurz","")</f>
      </c>
      <c r="J25" s="23">
        <f>IF(AND(ISNUMBER(G25),G25&lt;Zeiten!$I$5),"zu kurz","")</f>
      </c>
    </row>
    <row r="26" spans="1:10" x14ac:dyDescent="0.25">
      <c r="A26" s="18">
        <f>IF(MONTH(Zeiten!$F$5+20)=MONTH(Zeiten!$F$5),Zeiten!$F$5+20,"")</f>
      </c>
      <c r="B26" s="19">
        <f>IF(A26="","",A26)</f>
      </c>
      <c r="C26" s="15">
        <f>IF(A26="","",IF(COUNTIF(Zeiten!$A$8:$A$87,A26)&gt;0,SUMIF(Zeiten!$A$8:$A$87,A26,Zeiten!$I$8:$I$87),""))</f>
      </c>
      <c r="D26" s="20">
        <f>IF(A26="","",IF(COUNTIF(Zeiten!$A$8:$A$87,A26)&gt;0,IF(C26=0,0,MAX(SUMIF(Zeiten!$A$8:$A$87,A26,Zeiten!$H$8:$H$87),ROUND((MAXIFS(Zeiten!$L$8:$L$87,Zeiten!$A$8:$A$87,A26)-MINIFS(Zeiten!$K$8:$K$87,Zeiten!$A$8:$A$87,A26))*1440-C26*60,0))),""))</f>
      </c>
      <c r="E26" s="21">
        <f>IF(A26="","",IF(COUNTIF(Zeiten!$A$8:$A$87,A26)&gt;0,MINIFS(Zeiten!$K$8:$K$87,Zeiten!$A$8:$A$87,A26),""))</f>
      </c>
      <c r="F26" s="22">
        <f>IF(A26="","",IF(COUNTIF(Zeiten!$A$8:$A$87,A26)&gt;0,MAXIFS(Zeiten!$L$8:$L$87,Zeiten!$A$8:$A$87,A26),""))</f>
      </c>
      <c r="G26" s="15">
        <f>IF(AND(ISNUMBER(F26),ISNUMBER(E27)),ROUND((E27-F26)*24,2),"")</f>
      </c>
      <c r="H26" s="23">
        <f>IF(AND(ISNUMBER(C26),C26&gt;10),"über 10 h","")</f>
      </c>
      <c r="I26" s="23">
        <f>IF(AND(ISNUMBER(C26),OR(AND(C26&gt;9,D26&lt;45),AND(C26&gt;6,D26&lt;30))),"zu kurz","")</f>
      </c>
      <c r="J26" s="23">
        <f>IF(AND(ISNUMBER(G26),G26&lt;Zeiten!$I$5),"zu kurz","")</f>
      </c>
    </row>
    <row r="27" spans="1:10" x14ac:dyDescent="0.25">
      <c r="A27" s="18">
        <f>IF(MONTH(Zeiten!$F$5+21)=MONTH(Zeiten!$F$5),Zeiten!$F$5+21,"")</f>
      </c>
      <c r="B27" s="19">
        <f>IF(A27="","",A27)</f>
      </c>
      <c r="C27" s="15">
        <f>IF(A27="","",IF(COUNTIF(Zeiten!$A$8:$A$87,A27)&gt;0,SUMIF(Zeiten!$A$8:$A$87,A27,Zeiten!$I$8:$I$87),""))</f>
      </c>
      <c r="D27" s="20">
        <f>IF(A27="","",IF(COUNTIF(Zeiten!$A$8:$A$87,A27)&gt;0,IF(C27=0,0,MAX(SUMIF(Zeiten!$A$8:$A$87,A27,Zeiten!$H$8:$H$87),ROUND((MAXIFS(Zeiten!$L$8:$L$87,Zeiten!$A$8:$A$87,A27)-MINIFS(Zeiten!$K$8:$K$87,Zeiten!$A$8:$A$87,A27))*1440-C27*60,0))),""))</f>
      </c>
      <c r="E27" s="21">
        <f>IF(A27="","",IF(COUNTIF(Zeiten!$A$8:$A$87,A27)&gt;0,MINIFS(Zeiten!$K$8:$K$87,Zeiten!$A$8:$A$87,A27),""))</f>
      </c>
      <c r="F27" s="22">
        <f>IF(A27="","",IF(COUNTIF(Zeiten!$A$8:$A$87,A27)&gt;0,MAXIFS(Zeiten!$L$8:$L$87,Zeiten!$A$8:$A$87,A27),""))</f>
      </c>
      <c r="G27" s="15">
        <f>IF(AND(ISNUMBER(F27),ISNUMBER(E28)),ROUND((E28-F27)*24,2),"")</f>
      </c>
      <c r="H27" s="23">
        <f>IF(AND(ISNUMBER(C27),C27&gt;10),"über 10 h","")</f>
      </c>
      <c r="I27" s="23">
        <f>IF(AND(ISNUMBER(C27),OR(AND(C27&gt;9,D27&lt;45),AND(C27&gt;6,D27&lt;30))),"zu kurz","")</f>
      </c>
      <c r="J27" s="23">
        <f>IF(AND(ISNUMBER(G27),G27&lt;Zeiten!$I$5),"zu kurz","")</f>
      </c>
    </row>
    <row r="28" spans="1:10" x14ac:dyDescent="0.25">
      <c r="A28" s="18">
        <f>IF(MONTH(Zeiten!$F$5+22)=MONTH(Zeiten!$F$5),Zeiten!$F$5+22,"")</f>
      </c>
      <c r="B28" s="19">
        <f>IF(A28="","",A28)</f>
      </c>
      <c r="C28" s="15">
        <f>IF(A28="","",IF(COUNTIF(Zeiten!$A$8:$A$87,A28)&gt;0,SUMIF(Zeiten!$A$8:$A$87,A28,Zeiten!$I$8:$I$87),""))</f>
      </c>
      <c r="D28" s="20">
        <f>IF(A28="","",IF(COUNTIF(Zeiten!$A$8:$A$87,A28)&gt;0,IF(C28=0,0,MAX(SUMIF(Zeiten!$A$8:$A$87,A28,Zeiten!$H$8:$H$87),ROUND((MAXIFS(Zeiten!$L$8:$L$87,Zeiten!$A$8:$A$87,A28)-MINIFS(Zeiten!$K$8:$K$87,Zeiten!$A$8:$A$87,A28))*1440-C28*60,0))),""))</f>
      </c>
      <c r="E28" s="21">
        <f>IF(A28="","",IF(COUNTIF(Zeiten!$A$8:$A$87,A28)&gt;0,MINIFS(Zeiten!$K$8:$K$87,Zeiten!$A$8:$A$87,A28),""))</f>
      </c>
      <c r="F28" s="22">
        <f>IF(A28="","",IF(COUNTIF(Zeiten!$A$8:$A$87,A28)&gt;0,MAXIFS(Zeiten!$L$8:$L$87,Zeiten!$A$8:$A$87,A28),""))</f>
      </c>
      <c r="G28" s="15">
        <f>IF(AND(ISNUMBER(F28),ISNUMBER(E29)),ROUND((E29-F28)*24,2),"")</f>
      </c>
      <c r="H28" s="23">
        <f>IF(AND(ISNUMBER(C28),C28&gt;10),"über 10 h","")</f>
      </c>
      <c r="I28" s="23">
        <f>IF(AND(ISNUMBER(C28),OR(AND(C28&gt;9,D28&lt;45),AND(C28&gt;6,D28&lt;30))),"zu kurz","")</f>
      </c>
      <c r="J28" s="23">
        <f>IF(AND(ISNUMBER(G28),G28&lt;Zeiten!$I$5),"zu kurz","")</f>
      </c>
    </row>
    <row r="29" spans="1:10" x14ac:dyDescent="0.25">
      <c r="A29" s="18">
        <f>IF(MONTH(Zeiten!$F$5+23)=MONTH(Zeiten!$F$5),Zeiten!$F$5+23,"")</f>
      </c>
      <c r="B29" s="19">
        <f>IF(A29="","",A29)</f>
      </c>
      <c r="C29" s="15">
        <f>IF(A29="","",IF(COUNTIF(Zeiten!$A$8:$A$87,A29)&gt;0,SUMIF(Zeiten!$A$8:$A$87,A29,Zeiten!$I$8:$I$87),""))</f>
      </c>
      <c r="D29" s="20">
        <f>IF(A29="","",IF(COUNTIF(Zeiten!$A$8:$A$87,A29)&gt;0,IF(C29=0,0,MAX(SUMIF(Zeiten!$A$8:$A$87,A29,Zeiten!$H$8:$H$87),ROUND((MAXIFS(Zeiten!$L$8:$L$87,Zeiten!$A$8:$A$87,A29)-MINIFS(Zeiten!$K$8:$K$87,Zeiten!$A$8:$A$87,A29))*1440-C29*60,0))),""))</f>
      </c>
      <c r="E29" s="21">
        <f>IF(A29="","",IF(COUNTIF(Zeiten!$A$8:$A$87,A29)&gt;0,MINIFS(Zeiten!$K$8:$K$87,Zeiten!$A$8:$A$87,A29),""))</f>
      </c>
      <c r="F29" s="22">
        <f>IF(A29="","",IF(COUNTIF(Zeiten!$A$8:$A$87,A29)&gt;0,MAXIFS(Zeiten!$L$8:$L$87,Zeiten!$A$8:$A$87,A29),""))</f>
      </c>
      <c r="G29" s="15">
        <f>IF(AND(ISNUMBER(F29),ISNUMBER(E30)),ROUND((E30-F29)*24,2),"")</f>
      </c>
      <c r="H29" s="23">
        <f>IF(AND(ISNUMBER(C29),C29&gt;10),"über 10 h","")</f>
      </c>
      <c r="I29" s="23">
        <f>IF(AND(ISNUMBER(C29),OR(AND(C29&gt;9,D29&lt;45),AND(C29&gt;6,D29&lt;30))),"zu kurz","")</f>
      </c>
      <c r="J29" s="23">
        <f>IF(AND(ISNUMBER(G29),G29&lt;Zeiten!$I$5),"zu kurz","")</f>
      </c>
    </row>
    <row r="30" spans="1:10" x14ac:dyDescent="0.25">
      <c r="A30" s="18">
        <f>IF(MONTH(Zeiten!$F$5+24)=MONTH(Zeiten!$F$5),Zeiten!$F$5+24,"")</f>
      </c>
      <c r="B30" s="19">
        <f>IF(A30="","",A30)</f>
      </c>
      <c r="C30" s="15">
        <f>IF(A30="","",IF(COUNTIF(Zeiten!$A$8:$A$87,A30)&gt;0,SUMIF(Zeiten!$A$8:$A$87,A30,Zeiten!$I$8:$I$87),""))</f>
      </c>
      <c r="D30" s="20">
        <f>IF(A30="","",IF(COUNTIF(Zeiten!$A$8:$A$87,A30)&gt;0,IF(C30=0,0,MAX(SUMIF(Zeiten!$A$8:$A$87,A30,Zeiten!$H$8:$H$87),ROUND((MAXIFS(Zeiten!$L$8:$L$87,Zeiten!$A$8:$A$87,A30)-MINIFS(Zeiten!$K$8:$K$87,Zeiten!$A$8:$A$87,A30))*1440-C30*60,0))),""))</f>
      </c>
      <c r="E30" s="21">
        <f>IF(A30="","",IF(COUNTIF(Zeiten!$A$8:$A$87,A30)&gt;0,MINIFS(Zeiten!$K$8:$K$87,Zeiten!$A$8:$A$87,A30),""))</f>
      </c>
      <c r="F30" s="22">
        <f>IF(A30="","",IF(COUNTIF(Zeiten!$A$8:$A$87,A30)&gt;0,MAXIFS(Zeiten!$L$8:$L$87,Zeiten!$A$8:$A$87,A30),""))</f>
      </c>
      <c r="G30" s="15">
        <f>IF(AND(ISNUMBER(F30),ISNUMBER(E31)),ROUND((E31-F30)*24,2),"")</f>
      </c>
      <c r="H30" s="23">
        <f>IF(AND(ISNUMBER(C30),C30&gt;10),"über 10 h","")</f>
      </c>
      <c r="I30" s="23">
        <f>IF(AND(ISNUMBER(C30),OR(AND(C30&gt;9,D30&lt;45),AND(C30&gt;6,D30&lt;30))),"zu kurz","")</f>
      </c>
      <c r="J30" s="23">
        <f>IF(AND(ISNUMBER(G30),G30&lt;Zeiten!$I$5),"zu kurz","")</f>
      </c>
    </row>
    <row r="31" spans="1:10" x14ac:dyDescent="0.25">
      <c r="A31" s="18">
        <f>IF(MONTH(Zeiten!$F$5+25)=MONTH(Zeiten!$F$5),Zeiten!$F$5+25,"")</f>
      </c>
      <c r="B31" s="19">
        <f>IF(A31="","",A31)</f>
      </c>
      <c r="C31" s="15">
        <f>IF(A31="","",IF(COUNTIF(Zeiten!$A$8:$A$87,A31)&gt;0,SUMIF(Zeiten!$A$8:$A$87,A31,Zeiten!$I$8:$I$87),""))</f>
      </c>
      <c r="D31" s="20">
        <f>IF(A31="","",IF(COUNTIF(Zeiten!$A$8:$A$87,A31)&gt;0,IF(C31=0,0,MAX(SUMIF(Zeiten!$A$8:$A$87,A31,Zeiten!$H$8:$H$87),ROUND((MAXIFS(Zeiten!$L$8:$L$87,Zeiten!$A$8:$A$87,A31)-MINIFS(Zeiten!$K$8:$K$87,Zeiten!$A$8:$A$87,A31))*1440-C31*60,0))),""))</f>
      </c>
      <c r="E31" s="21">
        <f>IF(A31="","",IF(COUNTIF(Zeiten!$A$8:$A$87,A31)&gt;0,MINIFS(Zeiten!$K$8:$K$87,Zeiten!$A$8:$A$87,A31),""))</f>
      </c>
      <c r="F31" s="22">
        <f>IF(A31="","",IF(COUNTIF(Zeiten!$A$8:$A$87,A31)&gt;0,MAXIFS(Zeiten!$L$8:$L$87,Zeiten!$A$8:$A$87,A31),""))</f>
      </c>
      <c r="G31" s="15">
        <f>IF(AND(ISNUMBER(F31),ISNUMBER(E32)),ROUND((E32-F31)*24,2),"")</f>
      </c>
      <c r="H31" s="23">
        <f>IF(AND(ISNUMBER(C31),C31&gt;10),"über 10 h","")</f>
      </c>
      <c r="I31" s="23">
        <f>IF(AND(ISNUMBER(C31),OR(AND(C31&gt;9,D31&lt;45),AND(C31&gt;6,D31&lt;30))),"zu kurz","")</f>
      </c>
      <c r="J31" s="23">
        <f>IF(AND(ISNUMBER(G31),G31&lt;Zeiten!$I$5),"zu kurz","")</f>
      </c>
    </row>
    <row r="32" spans="1:10" x14ac:dyDescent="0.25">
      <c r="A32" s="18">
        <f>IF(MONTH(Zeiten!$F$5+26)=MONTH(Zeiten!$F$5),Zeiten!$F$5+26,"")</f>
      </c>
      <c r="B32" s="19">
        <f>IF(A32="","",A32)</f>
      </c>
      <c r="C32" s="15">
        <f>IF(A32="","",IF(COUNTIF(Zeiten!$A$8:$A$87,A32)&gt;0,SUMIF(Zeiten!$A$8:$A$87,A32,Zeiten!$I$8:$I$87),""))</f>
      </c>
      <c r="D32" s="20">
        <f>IF(A32="","",IF(COUNTIF(Zeiten!$A$8:$A$87,A32)&gt;0,IF(C32=0,0,MAX(SUMIF(Zeiten!$A$8:$A$87,A32,Zeiten!$H$8:$H$87),ROUND((MAXIFS(Zeiten!$L$8:$L$87,Zeiten!$A$8:$A$87,A32)-MINIFS(Zeiten!$K$8:$K$87,Zeiten!$A$8:$A$87,A32))*1440-C32*60,0))),""))</f>
      </c>
      <c r="E32" s="21">
        <f>IF(A32="","",IF(COUNTIF(Zeiten!$A$8:$A$87,A32)&gt;0,MINIFS(Zeiten!$K$8:$K$87,Zeiten!$A$8:$A$87,A32),""))</f>
      </c>
      <c r="F32" s="22">
        <f>IF(A32="","",IF(COUNTIF(Zeiten!$A$8:$A$87,A32)&gt;0,MAXIFS(Zeiten!$L$8:$L$87,Zeiten!$A$8:$A$87,A32),""))</f>
      </c>
      <c r="G32" s="15">
        <f>IF(AND(ISNUMBER(F32),ISNUMBER(E33)),ROUND((E33-F32)*24,2),"")</f>
      </c>
      <c r="H32" s="23">
        <f>IF(AND(ISNUMBER(C32),C32&gt;10),"über 10 h","")</f>
      </c>
      <c r="I32" s="23">
        <f>IF(AND(ISNUMBER(C32),OR(AND(C32&gt;9,D32&lt;45),AND(C32&gt;6,D32&lt;30))),"zu kurz","")</f>
      </c>
      <c r="J32" s="23">
        <f>IF(AND(ISNUMBER(G32),G32&lt;Zeiten!$I$5),"zu kurz","")</f>
      </c>
    </row>
    <row r="33" spans="1:10" x14ac:dyDescent="0.25">
      <c r="A33" s="18">
        <f>IF(MONTH(Zeiten!$F$5+27)=MONTH(Zeiten!$F$5),Zeiten!$F$5+27,"")</f>
      </c>
      <c r="B33" s="19">
        <f>IF(A33="","",A33)</f>
      </c>
      <c r="C33" s="15">
        <f>IF(A33="","",IF(COUNTIF(Zeiten!$A$8:$A$87,A33)&gt;0,SUMIF(Zeiten!$A$8:$A$87,A33,Zeiten!$I$8:$I$87),""))</f>
      </c>
      <c r="D33" s="20">
        <f>IF(A33="","",IF(COUNTIF(Zeiten!$A$8:$A$87,A33)&gt;0,IF(C33=0,0,MAX(SUMIF(Zeiten!$A$8:$A$87,A33,Zeiten!$H$8:$H$87),ROUND((MAXIFS(Zeiten!$L$8:$L$87,Zeiten!$A$8:$A$87,A33)-MINIFS(Zeiten!$K$8:$K$87,Zeiten!$A$8:$A$87,A33))*1440-C33*60,0))),""))</f>
      </c>
      <c r="E33" s="21">
        <f>IF(A33="","",IF(COUNTIF(Zeiten!$A$8:$A$87,A33)&gt;0,MINIFS(Zeiten!$K$8:$K$87,Zeiten!$A$8:$A$87,A33),""))</f>
      </c>
      <c r="F33" s="22">
        <f>IF(A33="","",IF(COUNTIF(Zeiten!$A$8:$A$87,A33)&gt;0,MAXIFS(Zeiten!$L$8:$L$87,Zeiten!$A$8:$A$87,A33),""))</f>
      </c>
      <c r="G33" s="15">
        <f>IF(AND(ISNUMBER(F33),ISNUMBER(E34)),ROUND((E34-F33)*24,2),"")</f>
      </c>
      <c r="H33" s="23">
        <f>IF(AND(ISNUMBER(C33),C33&gt;10),"über 10 h","")</f>
      </c>
      <c r="I33" s="23">
        <f>IF(AND(ISNUMBER(C33),OR(AND(C33&gt;9,D33&lt;45),AND(C33&gt;6,D33&lt;30))),"zu kurz","")</f>
      </c>
      <c r="J33" s="23">
        <f>IF(AND(ISNUMBER(G33),G33&lt;Zeiten!$I$5),"zu kurz","")</f>
      </c>
    </row>
    <row r="34" spans="1:10" x14ac:dyDescent="0.25">
      <c r="A34" s="18">
        <f>IF(MONTH(Zeiten!$F$5+28)=MONTH(Zeiten!$F$5),Zeiten!$F$5+28,"")</f>
      </c>
      <c r="B34" s="19">
        <f>IF(A34="","",A34)</f>
      </c>
      <c r="C34" s="15">
        <f>IF(A34="","",IF(COUNTIF(Zeiten!$A$8:$A$87,A34)&gt;0,SUMIF(Zeiten!$A$8:$A$87,A34,Zeiten!$I$8:$I$87),""))</f>
      </c>
      <c r="D34" s="20">
        <f>IF(A34="","",IF(COUNTIF(Zeiten!$A$8:$A$87,A34)&gt;0,IF(C34=0,0,MAX(SUMIF(Zeiten!$A$8:$A$87,A34,Zeiten!$H$8:$H$87),ROUND((MAXIFS(Zeiten!$L$8:$L$87,Zeiten!$A$8:$A$87,A34)-MINIFS(Zeiten!$K$8:$K$87,Zeiten!$A$8:$A$87,A34))*1440-C34*60,0))),""))</f>
      </c>
      <c r="E34" s="21">
        <f>IF(A34="","",IF(COUNTIF(Zeiten!$A$8:$A$87,A34)&gt;0,MINIFS(Zeiten!$K$8:$K$87,Zeiten!$A$8:$A$87,A34),""))</f>
      </c>
      <c r="F34" s="22">
        <f>IF(A34="","",IF(COUNTIF(Zeiten!$A$8:$A$87,A34)&gt;0,MAXIFS(Zeiten!$L$8:$L$87,Zeiten!$A$8:$A$87,A34),""))</f>
      </c>
      <c r="G34" s="15">
        <f>IF(AND(ISNUMBER(F34),ISNUMBER(E35)),ROUND((E35-F34)*24,2),"")</f>
      </c>
      <c r="H34" s="23">
        <f>IF(AND(ISNUMBER(C34),C34&gt;10),"über 10 h","")</f>
      </c>
      <c r="I34" s="23">
        <f>IF(AND(ISNUMBER(C34),OR(AND(C34&gt;9,D34&lt;45),AND(C34&gt;6,D34&lt;30))),"zu kurz","")</f>
      </c>
      <c r="J34" s="23">
        <f>IF(AND(ISNUMBER(G34),G34&lt;Zeiten!$I$5),"zu kurz","")</f>
      </c>
    </row>
    <row r="35" spans="1:10" x14ac:dyDescent="0.25">
      <c r="A35" s="18">
        <f>IF(MONTH(Zeiten!$F$5+29)=MONTH(Zeiten!$F$5),Zeiten!$F$5+29,"")</f>
      </c>
      <c r="B35" s="19">
        <f>IF(A35="","",A35)</f>
      </c>
      <c r="C35" s="15">
        <f>IF(A35="","",IF(COUNTIF(Zeiten!$A$8:$A$87,A35)&gt;0,SUMIF(Zeiten!$A$8:$A$87,A35,Zeiten!$I$8:$I$87),""))</f>
      </c>
      <c r="D35" s="20">
        <f>IF(A35="","",IF(COUNTIF(Zeiten!$A$8:$A$87,A35)&gt;0,IF(C35=0,0,MAX(SUMIF(Zeiten!$A$8:$A$87,A35,Zeiten!$H$8:$H$87),ROUND((MAXIFS(Zeiten!$L$8:$L$87,Zeiten!$A$8:$A$87,A35)-MINIFS(Zeiten!$K$8:$K$87,Zeiten!$A$8:$A$87,A35))*1440-C35*60,0))),""))</f>
      </c>
      <c r="E35" s="21">
        <f>IF(A35="","",IF(COUNTIF(Zeiten!$A$8:$A$87,A35)&gt;0,MINIFS(Zeiten!$K$8:$K$87,Zeiten!$A$8:$A$87,A35),""))</f>
      </c>
      <c r="F35" s="22">
        <f>IF(A35="","",IF(COUNTIF(Zeiten!$A$8:$A$87,A35)&gt;0,MAXIFS(Zeiten!$L$8:$L$87,Zeiten!$A$8:$A$87,A35),""))</f>
      </c>
      <c r="G35" s="15">
        <f>IF(AND(ISNUMBER(F35),ISNUMBER(E36)),ROUND((E36-F35)*24,2),"")</f>
      </c>
      <c r="H35" s="23">
        <f>IF(AND(ISNUMBER(C35),C35&gt;10),"über 10 h","")</f>
      </c>
      <c r="I35" s="23">
        <f>IF(AND(ISNUMBER(C35),OR(AND(C35&gt;9,D35&lt;45),AND(C35&gt;6,D35&lt;30))),"zu kurz","")</f>
      </c>
      <c r="J35" s="23">
        <f>IF(AND(ISNUMBER(G35),G35&lt;Zeiten!$I$5),"zu kurz","")</f>
      </c>
    </row>
    <row r="36" spans="1:10" x14ac:dyDescent="0.25">
      <c r="A36" s="18">
        <f>IF(MONTH(Zeiten!$F$5+30)=MONTH(Zeiten!$F$5),Zeiten!$F$5+30,"")</f>
      </c>
      <c r="B36" s="19">
        <f>IF(A36="","",A36)</f>
      </c>
      <c r="C36" s="15">
        <f>IF(A36="","",IF(COUNTIF(Zeiten!$A$8:$A$87,A36)&gt;0,SUMIF(Zeiten!$A$8:$A$87,A36,Zeiten!$I$8:$I$87),""))</f>
      </c>
      <c r="D36" s="20">
        <f>IF(A36="","",IF(COUNTIF(Zeiten!$A$8:$A$87,A36)&gt;0,IF(C36=0,0,MAX(SUMIF(Zeiten!$A$8:$A$87,A36,Zeiten!$H$8:$H$87),ROUND((MAXIFS(Zeiten!$L$8:$L$87,Zeiten!$A$8:$A$87,A36)-MINIFS(Zeiten!$K$8:$K$87,Zeiten!$A$8:$A$87,A36))*1440-C36*60,0))),""))</f>
      </c>
      <c r="E36" s="21">
        <f>IF(A36="","",IF(COUNTIF(Zeiten!$A$8:$A$87,A36)&gt;0,MINIFS(Zeiten!$K$8:$K$87,Zeiten!$A$8:$A$87,A36),""))</f>
      </c>
      <c r="F36" s="22">
        <f>IF(A36="","",IF(COUNTIF(Zeiten!$A$8:$A$87,A36)&gt;0,MAXIFS(Zeiten!$L$8:$L$87,Zeiten!$A$8:$A$87,A36),""))</f>
      </c>
      <c r="G36" s="15">
        <f>""</f>
      </c>
      <c r="H36" s="23">
        <f>IF(AND(ISNUMBER(C36),C36&gt;10),"über 10 h","")</f>
      </c>
      <c r="I36" s="23">
        <f>IF(AND(ISNUMBER(C36),OR(AND(C36&gt;9,D36&lt;45),AND(C36&gt;6,D36&lt;30))),"zu kurz","")</f>
      </c>
      <c r="J36" s="23">
        <f>IF(AND(ISNUMBER(G36),G36&lt;Zeiten!$I$5),"zu kurz","")</f>
      </c>
    </row>
    <row r="37" spans="2:3" x14ac:dyDescent="0.25">
      <c r="B37" s="16" t="s">
        <v>49</v>
      </c>
      <c r="C37" s="15">
        <f>SUM(C6:C36)</f>
      </c>
    </row>
    <row r="39" ht="28" customHeight="1" spans="1:10" x14ac:dyDescent="0.25">
      <c r="A39" s="17" t="s">
        <v>62</v>
      </c>
      <c r="B39" s="17"/>
      <c r="C39" s="17"/>
      <c r="D39" s="17"/>
      <c r="E39" s="17"/>
      <c r="F39" s="17"/>
      <c r="G39" s="17"/>
      <c r="H39" s="17"/>
      <c r="I39" s="17"/>
      <c r="J39" s="17"/>
    </row>
    <row r="40" ht="28" customHeight="1" spans="1:10" x14ac:dyDescent="0.25">
      <c r="A40" s="17" t="s">
        <v>63</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23"/>
  <sheetFormatPr defaultRowHeight="15" outlineLevelRow="0" outlineLevelCol="0" x14ac:dyDescent="55"/>
  <cols>
    <col min="1" max="1" width="28" customWidth="1"/>
    <col min="2" max="2" width="12" customWidth="1"/>
    <col min="3" max="4" width="14" customWidth="1"/>
  </cols>
  <sheetData>
    <row r="1" ht="24" customHeight="1" x14ac:dyDescent="0.25"/>
    <row r="2" ht="24" customHeight="1" spans="1:4" x14ac:dyDescent="0.25">
      <c r="A2" s="7" t="s">
        <v>64</v>
      </c>
      <c r="B2" s="7"/>
      <c r="C2" s="7"/>
      <c r="D2" s="7"/>
    </row>
    <row r="3" ht="16" customHeight="1" spans="1:4" x14ac:dyDescent="0.25">
      <c r="A3" s="2" t="s">
        <v>65</v>
      </c>
      <c r="B3" s="2"/>
      <c r="C3" s="2"/>
      <c r="D3" s="2"/>
    </row>
    <row r="5" ht="30" customHeight="1" spans="1:4" x14ac:dyDescent="0.25">
      <c r="A5" s="12" t="s">
        <v>26</v>
      </c>
      <c r="B5" s="12" t="s">
        <v>33</v>
      </c>
      <c r="C5" s="12" t="s">
        <v>66</v>
      </c>
      <c r="D5" s="12" t="s">
        <v>67</v>
      </c>
    </row>
    <row r="6" spans="1:4" x14ac:dyDescent="0.25">
      <c r="A6" s="9" t="s">
        <v>37</v>
      </c>
      <c r="B6" s="15">
        <f>IF(A6="","",SUMIF(Zeiten!$B$8:$B$87,A6,Zeiten!$I$8:$I$87))</f>
      </c>
      <c r="C6" s="15">
        <f>IF(A6="","",SUMIFS(Zeiten!$I$8:$I$87,Zeiten!$B$8:$B$87,A6,Zeiten!$E$8:$E$87,"ja"))</f>
      </c>
      <c r="D6" s="24">
        <f>IF(OR(A6="",N(B6)=0),"",C6/B6)</f>
      </c>
    </row>
    <row r="7" spans="1:4" x14ac:dyDescent="0.25">
      <c r="A7" s="9" t="s">
        <v>42</v>
      </c>
      <c r="B7" s="15">
        <f>IF(A7="","",SUMIF(Zeiten!$B$8:$B$87,A7,Zeiten!$I$8:$I$87))</f>
      </c>
      <c r="C7" s="15">
        <f>IF(A7="","",SUMIFS(Zeiten!$I$8:$I$87,Zeiten!$B$8:$B$87,A7,Zeiten!$E$8:$E$87,"ja"))</f>
      </c>
      <c r="D7" s="24">
        <f>IF(OR(A7="",N(B7)=0),"",C7/B7)</f>
      </c>
    </row>
    <row r="8" spans="1:4" x14ac:dyDescent="0.25">
      <c r="A8" s="9" t="s">
        <v>46</v>
      </c>
      <c r="B8" s="15">
        <f>IF(A8="","",SUMIF(Zeiten!$B$8:$B$87,A8,Zeiten!$I$8:$I$87))</f>
      </c>
      <c r="C8" s="15">
        <f>IF(A8="","",SUMIFS(Zeiten!$I$8:$I$87,Zeiten!$B$8:$B$87,A8,Zeiten!$E$8:$E$87,"ja"))</f>
      </c>
      <c r="D8" s="24">
        <f>IF(OR(A8="",N(B8)=0),"",C8/B8)</f>
      </c>
    </row>
    <row r="9" spans="1:4" x14ac:dyDescent="0.25">
      <c r="A9" s="9"/>
      <c r="B9" s="15">
        <f>IF(A9="","",SUMIF(Zeiten!$B$8:$B$87,A9,Zeiten!$I$8:$I$87))</f>
      </c>
      <c r="C9" s="15">
        <f>IF(A9="","",SUMIFS(Zeiten!$I$8:$I$87,Zeiten!$B$8:$B$87,A9,Zeiten!$E$8:$E$87,"ja"))</f>
      </c>
      <c r="D9" s="24">
        <f>IF(OR(A9="",N(B9)=0),"",C9/B9)</f>
      </c>
    </row>
    <row r="10" spans="1:4" x14ac:dyDescent="0.25">
      <c r="A10" s="9"/>
      <c r="B10" s="15">
        <f>IF(A10="","",SUMIF(Zeiten!$B$8:$B$87,A10,Zeiten!$I$8:$I$87))</f>
      </c>
      <c r="C10" s="15">
        <f>IF(A10="","",SUMIFS(Zeiten!$I$8:$I$87,Zeiten!$B$8:$B$87,A10,Zeiten!$E$8:$E$87,"ja"))</f>
      </c>
      <c r="D10" s="24">
        <f>IF(OR(A10="",N(B10)=0),"",C10/B10)</f>
      </c>
    </row>
    <row r="11" spans="1:4" x14ac:dyDescent="0.25">
      <c r="A11" s="9"/>
      <c r="B11" s="15">
        <f>IF(A11="","",SUMIF(Zeiten!$B$8:$B$87,A11,Zeiten!$I$8:$I$87))</f>
      </c>
      <c r="C11" s="15">
        <f>IF(A11="","",SUMIFS(Zeiten!$I$8:$I$87,Zeiten!$B$8:$B$87,A11,Zeiten!$E$8:$E$87,"ja"))</f>
      </c>
      <c r="D11" s="24">
        <f>IF(OR(A11="",N(B11)=0),"",C11/B11)</f>
      </c>
    </row>
    <row r="12" spans="1:4" x14ac:dyDescent="0.25">
      <c r="A12" s="9"/>
      <c r="B12" s="15">
        <f>IF(A12="","",SUMIF(Zeiten!$B$8:$B$87,A12,Zeiten!$I$8:$I$87))</f>
      </c>
      <c r="C12" s="15">
        <f>IF(A12="","",SUMIFS(Zeiten!$I$8:$I$87,Zeiten!$B$8:$B$87,A12,Zeiten!$E$8:$E$87,"ja"))</f>
      </c>
      <c r="D12" s="24">
        <f>IF(OR(A12="",N(B12)=0),"",C12/B12)</f>
      </c>
    </row>
    <row r="13" spans="1:4" x14ac:dyDescent="0.25">
      <c r="A13" s="9"/>
      <c r="B13" s="15">
        <f>IF(A13="","",SUMIF(Zeiten!$B$8:$B$87,A13,Zeiten!$I$8:$I$87))</f>
      </c>
      <c r="C13" s="15">
        <f>IF(A13="","",SUMIFS(Zeiten!$I$8:$I$87,Zeiten!$B$8:$B$87,A13,Zeiten!$E$8:$E$87,"ja"))</f>
      </c>
      <c r="D13" s="24">
        <f>IF(OR(A13="",N(B13)=0),"",C13/B13)</f>
      </c>
    </row>
    <row r="14" spans="1:4" x14ac:dyDescent="0.25">
      <c r="A14" s="9"/>
      <c r="B14" s="15">
        <f>IF(A14="","",SUMIF(Zeiten!$B$8:$B$87,A14,Zeiten!$I$8:$I$87))</f>
      </c>
      <c r="C14" s="15">
        <f>IF(A14="","",SUMIFS(Zeiten!$I$8:$I$87,Zeiten!$B$8:$B$87,A14,Zeiten!$E$8:$E$87,"ja"))</f>
      </c>
      <c r="D14" s="24">
        <f>IF(OR(A14="",N(B14)=0),"",C14/B14)</f>
      </c>
    </row>
    <row r="15" spans="1:4" x14ac:dyDescent="0.25">
      <c r="A15" s="9"/>
      <c r="B15" s="15">
        <f>IF(A15="","",SUMIF(Zeiten!$B$8:$B$87,A15,Zeiten!$I$8:$I$87))</f>
      </c>
      <c r="C15" s="15">
        <f>IF(A15="","",SUMIFS(Zeiten!$I$8:$I$87,Zeiten!$B$8:$B$87,A15,Zeiten!$E$8:$E$87,"ja"))</f>
      </c>
      <c r="D15" s="24">
        <f>IF(OR(A15="",N(B15)=0),"",C15/B15)</f>
      </c>
    </row>
    <row r="16" spans="1:4" x14ac:dyDescent="0.25">
      <c r="A16" s="9"/>
      <c r="B16" s="15">
        <f>IF(A16="","",SUMIF(Zeiten!$B$8:$B$87,A16,Zeiten!$I$8:$I$87))</f>
      </c>
      <c r="C16" s="15">
        <f>IF(A16="","",SUMIFS(Zeiten!$I$8:$I$87,Zeiten!$B$8:$B$87,A16,Zeiten!$E$8:$E$87,"ja"))</f>
      </c>
      <c r="D16" s="24">
        <f>IF(OR(A16="",N(B16)=0),"",C16/B16)</f>
      </c>
    </row>
    <row r="17" spans="1:4" x14ac:dyDescent="0.25">
      <c r="A17" s="9"/>
      <c r="B17" s="15">
        <f>IF(A17="","",SUMIF(Zeiten!$B$8:$B$87,A17,Zeiten!$I$8:$I$87))</f>
      </c>
      <c r="C17" s="15">
        <f>IF(A17="","",SUMIFS(Zeiten!$I$8:$I$87,Zeiten!$B$8:$B$87,A17,Zeiten!$E$8:$E$87,"ja"))</f>
      </c>
      <c r="D17" s="24">
        <f>IF(OR(A17="",N(B17)=0),"",C17/B17)</f>
      </c>
    </row>
    <row r="18" spans="1:4" x14ac:dyDescent="0.25">
      <c r="A18" s="9"/>
      <c r="B18" s="15">
        <f>IF(A18="","",SUMIF(Zeiten!$B$8:$B$87,A18,Zeiten!$I$8:$I$87))</f>
      </c>
      <c r="C18" s="15">
        <f>IF(A18="","",SUMIFS(Zeiten!$I$8:$I$87,Zeiten!$B$8:$B$87,A18,Zeiten!$E$8:$E$87,"ja"))</f>
      </c>
      <c r="D18" s="24">
        <f>IF(OR(A18="",N(B18)=0),"",C18/B18)</f>
      </c>
    </row>
    <row r="19" spans="1:4" x14ac:dyDescent="0.25">
      <c r="A19" s="9"/>
      <c r="B19" s="15">
        <f>IF(A19="","",SUMIF(Zeiten!$B$8:$B$87,A19,Zeiten!$I$8:$I$87))</f>
      </c>
      <c r="C19" s="15">
        <f>IF(A19="","",SUMIFS(Zeiten!$I$8:$I$87,Zeiten!$B$8:$B$87,A19,Zeiten!$E$8:$E$87,"ja"))</f>
      </c>
      <c r="D19" s="24">
        <f>IF(OR(A19="",N(B19)=0),"",C19/B19)</f>
      </c>
    </row>
    <row r="20" spans="1:4" x14ac:dyDescent="0.25">
      <c r="A20" s="9"/>
      <c r="B20" s="15">
        <f>IF(A20="","",SUMIF(Zeiten!$B$8:$B$87,A20,Zeiten!$I$8:$I$87))</f>
      </c>
      <c r="C20" s="15">
        <f>IF(A20="","",SUMIFS(Zeiten!$I$8:$I$87,Zeiten!$B$8:$B$87,A20,Zeiten!$E$8:$E$87,"ja"))</f>
      </c>
      <c r="D20" s="24">
        <f>IF(OR(A20="",N(B20)=0),"",C20/B20)</f>
      </c>
    </row>
    <row r="21" spans="1:3" x14ac:dyDescent="0.25">
      <c r="A21" s="16" t="s">
        <v>49</v>
      </c>
      <c r="B21" s="15">
        <f>SUM(B6:B20)</f>
      </c>
      <c r="C21" s="15">
        <f>SUM(C6:C20)</f>
      </c>
    </row>
    <row r="23" spans="1:1" x14ac:dyDescent="0.25">
      <c r="A23" s="6" t="s">
        <v>19</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68</v>
      </c>
      <c r="B2" s="7"/>
    </row>
    <row r="3" ht="16" customHeight="1" spans="1:2" x14ac:dyDescent="0.25">
      <c r="A3" s="2" t="s">
        <v>69</v>
      </c>
      <c r="B3" s="2"/>
    </row>
    <row r="5" ht="30" customHeight="1" spans="1:2" x14ac:dyDescent="0.25">
      <c r="A5" s="12" t="s">
        <v>27</v>
      </c>
      <c r="B5" s="12" t="s">
        <v>33</v>
      </c>
    </row>
    <row r="6" spans="1:2" x14ac:dyDescent="0.25">
      <c r="A6" s="9" t="s">
        <v>38</v>
      </c>
      <c r="B6" s="15">
        <f>IF(A6="","",SUMIF(Zeiten!$C$8:$C$87,A6,Zeiten!$I$8:$I$87))</f>
      </c>
    </row>
    <row r="7" spans="1:2" x14ac:dyDescent="0.25">
      <c r="A7" s="9" t="s">
        <v>43</v>
      </c>
      <c r="B7" s="15">
        <f>IF(A7="","",SUMIF(Zeiten!$C$8:$C$87,A7,Zeiten!$I$8:$I$87))</f>
      </c>
    </row>
    <row r="8" spans="1:2" x14ac:dyDescent="0.25">
      <c r="A8" s="9" t="s">
        <v>47</v>
      </c>
      <c r="B8" s="15">
        <f>IF(A8="","",SUMIF(Zeiten!$C$8:$C$87,A8,Zeiten!$I$8:$I$87))</f>
      </c>
    </row>
    <row r="9" spans="1:2" x14ac:dyDescent="0.25">
      <c r="A9" s="9"/>
      <c r="B9" s="15">
        <f>IF(A9="","",SUMIF(Zeiten!$C$8:$C$87,A9,Zeiten!$I$8:$I$87))</f>
      </c>
    </row>
    <row r="10" spans="1:2" x14ac:dyDescent="0.25">
      <c r="A10" s="9"/>
      <c r="B10" s="15">
        <f>IF(A10="","",SUMIF(Zeiten!$C$8:$C$87,A10,Zeiten!$I$8:$I$87))</f>
      </c>
    </row>
    <row r="11" spans="1:2" x14ac:dyDescent="0.25">
      <c r="A11" s="9"/>
      <c r="B11" s="15">
        <f>IF(A11="","",SUMIF(Zeiten!$C$8:$C$87,A11,Zeiten!$I$8:$I$87))</f>
      </c>
    </row>
    <row r="12" spans="1:2" x14ac:dyDescent="0.25">
      <c r="A12" s="9"/>
      <c r="B12" s="15">
        <f>IF(A12="","",SUMIF(Zeiten!$C$8:$C$87,A12,Zeiten!$I$8:$I$87))</f>
      </c>
    </row>
    <row r="13" spans="1:2" x14ac:dyDescent="0.25">
      <c r="A13" s="9"/>
      <c r="B13" s="15">
        <f>IF(A13="","",SUMIF(Zeiten!$C$8:$C$87,A13,Zeiten!$I$8:$I$87))</f>
      </c>
    </row>
    <row r="14" spans="1:2" x14ac:dyDescent="0.25">
      <c r="A14" s="9"/>
      <c r="B14" s="15">
        <f>IF(A14="","",SUMIF(Zeiten!$C$8:$C$87,A14,Zeiten!$I$8:$I$87))</f>
      </c>
    </row>
    <row r="15" spans="1:2" x14ac:dyDescent="0.25">
      <c r="A15" s="9"/>
      <c r="B15" s="15">
        <f>IF(A15="","",SUMIF(Zeiten!$C$8:$C$87,A15,Zeiten!$I$8:$I$87))</f>
      </c>
    </row>
    <row r="16" spans="1:2" x14ac:dyDescent="0.25">
      <c r="A16" s="9"/>
      <c r="B16" s="15">
        <f>IF(A16="","",SUMIF(Zeiten!$C$8:$C$87,A16,Zeiten!$I$8:$I$87))</f>
      </c>
    </row>
    <row r="17" spans="1:2" x14ac:dyDescent="0.25">
      <c r="A17" s="9"/>
      <c r="B17" s="15">
        <f>IF(A17="","",SUMIF(Zeiten!$C$8:$C$87,A17,Zeiten!$I$8:$I$87))</f>
      </c>
    </row>
    <row r="18" spans="1:2" x14ac:dyDescent="0.25">
      <c r="A18" s="9"/>
      <c r="B18" s="15">
        <f>IF(A18="","",SUMIF(Zeiten!$C$8:$C$87,A18,Zeiten!$I$8:$I$87))</f>
      </c>
    </row>
    <row r="19" spans="1:2" x14ac:dyDescent="0.25">
      <c r="A19" s="9"/>
      <c r="B19" s="15">
        <f>IF(A19="","",SUMIF(Zeiten!$C$8:$C$87,A19,Zeiten!$I$8:$I$87))</f>
      </c>
    </row>
    <row r="20" spans="1:2" x14ac:dyDescent="0.25">
      <c r="A20" s="9"/>
      <c r="B20" s="15">
        <f>IF(A20="","",SUMIF(Zeiten!$C$8:$C$87,A20,Zeiten!$I$8:$I$87))</f>
      </c>
    </row>
    <row r="21" spans="1:2" x14ac:dyDescent="0.25">
      <c r="A21" s="16" t="s">
        <v>49</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Anleitung</vt:lpstr>
      <vt:lpstr>Zeiten</vt:lpstr>
      <vt:lpstr>Tagesprüfung</vt:lpstr>
      <vt:lpstr>Kunde und Projekte</vt:lpstr>
      <vt:lpstr>Projekte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Zeiterfassung Agentur</dc:title>
  <dc:subject>Arbeitszeit und Kundenzeit in einer Liste, mit abrechenbarem Anteil je Kunde</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